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90" windowWidth="19200" windowHeight="11640" activeTab="2"/>
  </bookViews>
  <sheets>
    <sheet name="淮北市人民医院" sheetId="1" r:id="rId1"/>
    <sheet name="淮北市中医医院" sheetId="2" r:id="rId2"/>
    <sheet name="淮北市妇幼保健院" sheetId="3" r:id="rId3"/>
  </sheets>
  <calcPr calcId="144525"/>
</workbook>
</file>

<file path=xl/calcChain.xml><?xml version="1.0" encoding="utf-8"?>
<calcChain xmlns="http://schemas.openxmlformats.org/spreadsheetml/2006/main">
  <c r="C55" i="2" l="1"/>
  <c r="C54" i="2"/>
  <c r="C53" i="2"/>
  <c r="C52" i="2"/>
  <c r="C51" i="2"/>
  <c r="C50" i="2"/>
  <c r="C49" i="2"/>
  <c r="C48" i="2"/>
  <c r="C47" i="2"/>
  <c r="C46" i="2"/>
  <c r="D45" i="2"/>
  <c r="C45" i="2"/>
  <c r="D44" i="2"/>
  <c r="C44" i="2"/>
  <c r="D43" i="2"/>
  <c r="C43" i="2"/>
  <c r="D42" i="2"/>
  <c r="C42" i="2"/>
  <c r="D41" i="2"/>
  <c r="C41" i="2"/>
  <c r="D40" i="2"/>
  <c r="C40" i="2"/>
  <c r="D39" i="2"/>
  <c r="C39" i="2"/>
  <c r="D38" i="2"/>
  <c r="C38" i="2"/>
  <c r="D37" i="2"/>
  <c r="C37" i="2"/>
  <c r="D36" i="2"/>
  <c r="C36" i="2"/>
  <c r="D35" i="2"/>
  <c r="C35" i="2"/>
  <c r="D34" i="2"/>
  <c r="C34" i="2"/>
  <c r="D33" i="2"/>
  <c r="C33" i="2"/>
  <c r="D32" i="2"/>
  <c r="C32" i="2"/>
  <c r="D31" i="2"/>
  <c r="C31" i="2"/>
  <c r="D30" i="2"/>
  <c r="C30" i="2"/>
  <c r="D29" i="2"/>
  <c r="C29" i="2"/>
  <c r="D28" i="2"/>
  <c r="C28" i="2"/>
  <c r="D27" i="2"/>
  <c r="C27" i="2"/>
  <c r="D26" i="2"/>
  <c r="C26" i="2"/>
  <c r="D25" i="2"/>
  <c r="C25" i="2"/>
  <c r="D24" i="2"/>
  <c r="C24" i="2"/>
  <c r="D23" i="2"/>
  <c r="C23" i="2"/>
  <c r="D22" i="2"/>
  <c r="C22" i="2"/>
  <c r="D21" i="2"/>
  <c r="C21" i="2"/>
  <c r="D20" i="2"/>
  <c r="C20" i="2"/>
  <c r="D19" i="2"/>
  <c r="C19" i="2"/>
  <c r="D18" i="2"/>
  <c r="C18" i="2"/>
  <c r="D17" i="2"/>
  <c r="C17" i="2"/>
  <c r="D16" i="2"/>
  <c r="C16" i="2"/>
  <c r="D15" i="2"/>
  <c r="C15" i="2"/>
  <c r="D14" i="2"/>
  <c r="C14" i="2"/>
  <c r="D13" i="2"/>
  <c r="C13" i="2"/>
  <c r="D12" i="2"/>
  <c r="C12" i="2"/>
  <c r="D11" i="2"/>
  <c r="C11" i="2"/>
  <c r="D10" i="2"/>
  <c r="C10" i="2"/>
  <c r="D9" i="2"/>
  <c r="C9" i="2"/>
  <c r="D8" i="2"/>
  <c r="C8" i="2"/>
  <c r="D7" i="2"/>
  <c r="C7" i="2"/>
  <c r="D6" i="2"/>
  <c r="C6" i="2"/>
  <c r="D5" i="2"/>
  <c r="C5" i="2"/>
  <c r="D4" i="2"/>
  <c r="C4" i="2"/>
  <c r="D3" i="2"/>
  <c r="C3" i="2"/>
  <c r="D2" i="2"/>
  <c r="C2" i="2"/>
  <c r="C21" i="3"/>
  <c r="D19" i="3"/>
  <c r="C19" i="3"/>
  <c r="D18" i="3"/>
  <c r="C18" i="3"/>
  <c r="D17" i="3"/>
  <c r="C17" i="3"/>
  <c r="D16" i="3"/>
  <c r="C16" i="3"/>
  <c r="D15" i="3"/>
  <c r="C15" i="3"/>
  <c r="D14" i="3"/>
  <c r="C14" i="3"/>
  <c r="D13" i="3"/>
  <c r="C13" i="3"/>
  <c r="D12" i="3"/>
  <c r="C12" i="3"/>
  <c r="D11" i="3"/>
  <c r="C11" i="3"/>
  <c r="D10" i="3"/>
  <c r="C10" i="3"/>
  <c r="D9" i="3"/>
  <c r="C9" i="3"/>
  <c r="D8" i="3"/>
  <c r="C8" i="3"/>
  <c r="D7" i="3"/>
  <c r="C7" i="3"/>
  <c r="D6" i="3"/>
  <c r="C6" i="3"/>
  <c r="D4" i="3"/>
  <c r="C4" i="3"/>
  <c r="D3" i="3"/>
  <c r="C3" i="3"/>
  <c r="D2" i="3"/>
  <c r="C2" i="3"/>
  <c r="C159" i="1"/>
  <c r="C158" i="1"/>
  <c r="C157" i="1"/>
  <c r="C156" i="1"/>
  <c r="C155" i="1"/>
  <c r="C154" i="1"/>
  <c r="C153" i="1"/>
  <c r="C152" i="1"/>
  <c r="C151" i="1"/>
  <c r="C150" i="1"/>
  <c r="C149" i="1"/>
  <c r="C148" i="1"/>
  <c r="C147" i="1"/>
  <c r="C146" i="1"/>
  <c r="C145" i="1"/>
  <c r="C144" i="1"/>
  <c r="C143" i="1"/>
  <c r="C142" i="1"/>
  <c r="C141" i="1"/>
  <c r="C140" i="1"/>
  <c r="C139" i="1"/>
  <c r="C138" i="1"/>
  <c r="C137" i="1"/>
  <c r="C136" i="1"/>
  <c r="C135" i="1"/>
  <c r="C134" i="1"/>
</calcChain>
</file>

<file path=xl/sharedStrings.xml><?xml version="1.0" encoding="utf-8"?>
<sst xmlns="http://schemas.openxmlformats.org/spreadsheetml/2006/main" count="575" uniqueCount="331">
  <si>
    <t>序号</t>
  </si>
  <si>
    <t>报考岗位</t>
  </si>
  <si>
    <t>姓名</t>
  </si>
  <si>
    <t>准考证号</t>
  </si>
  <si>
    <t>备注</t>
  </si>
  <si>
    <t>C0101_临床各科临床医生</t>
  </si>
  <si>
    <t>孟祥蒙</t>
  </si>
  <si>
    <t>2020020925</t>
  </si>
  <si>
    <t>杨晓艺</t>
  </si>
  <si>
    <t>2020020703</t>
  </si>
  <si>
    <t>丰叶钊</t>
  </si>
  <si>
    <t>2020020913</t>
  </si>
  <si>
    <t>张盼盼</t>
  </si>
  <si>
    <t>2020020812</t>
  </si>
  <si>
    <t>赵圆圆</t>
  </si>
  <si>
    <t>2020020712</t>
  </si>
  <si>
    <t>李瑜</t>
  </si>
  <si>
    <t>2020020603</t>
  </si>
  <si>
    <t>侯小可</t>
  </si>
  <si>
    <t>2020020916</t>
  </si>
  <si>
    <t>马宇杰</t>
  </si>
  <si>
    <t>2020020801</t>
  </si>
  <si>
    <t>彭宪聪</t>
  </si>
  <si>
    <t>2020020807</t>
  </si>
  <si>
    <t>严妍</t>
  </si>
  <si>
    <t>2020020509</t>
  </si>
  <si>
    <t>李宇轩</t>
  </si>
  <si>
    <t>2020020622</t>
  </si>
  <si>
    <t>贾雨薇</t>
  </si>
  <si>
    <t>2020020811</t>
  </si>
  <si>
    <t>李苗</t>
  </si>
  <si>
    <t>2020020618</t>
  </si>
  <si>
    <t>王毛毛</t>
  </si>
  <si>
    <t>2020020722</t>
  </si>
  <si>
    <t>李金杨</t>
  </si>
  <si>
    <t>2020020817</t>
  </si>
  <si>
    <t>贾晨曦</t>
  </si>
  <si>
    <t>2020020512</t>
  </si>
  <si>
    <t>宋小蒙</t>
  </si>
  <si>
    <t>2020020625</t>
  </si>
  <si>
    <t>陆丰艺</t>
  </si>
  <si>
    <t>2020020802</t>
  </si>
  <si>
    <t>曾瑞</t>
  </si>
  <si>
    <t>2020020804</t>
  </si>
  <si>
    <t>余彬</t>
  </si>
  <si>
    <t>2020020513</t>
  </si>
  <si>
    <t>郭欣</t>
  </si>
  <si>
    <t>2020020520</t>
  </si>
  <si>
    <t>王萍</t>
  </si>
  <si>
    <t>2020020518</t>
  </si>
  <si>
    <t>刘娜</t>
  </si>
  <si>
    <t>2020020825</t>
  </si>
  <si>
    <t>张茂喜</t>
  </si>
  <si>
    <t>2020020628</t>
  </si>
  <si>
    <t>朱钊远</t>
  </si>
  <si>
    <t>2020020927</t>
  </si>
  <si>
    <t>孙柔柔</t>
  </si>
  <si>
    <t>2020020923</t>
  </si>
  <si>
    <t>屠文龙</t>
  </si>
  <si>
    <t>2020020503</t>
  </si>
  <si>
    <t>豆雪晴</t>
  </si>
  <si>
    <t>2020020823</t>
  </si>
  <si>
    <t>李希文</t>
  </si>
  <si>
    <t>2020022805</t>
  </si>
  <si>
    <t>李威</t>
  </si>
  <si>
    <t>2020020908</t>
  </si>
  <si>
    <t>袁雨露</t>
  </si>
  <si>
    <t>2020020903</t>
  </si>
  <si>
    <t>C0103_中医一病区临床医生</t>
  </si>
  <si>
    <t>徐韧</t>
  </si>
  <si>
    <t>2020020101</t>
  </si>
  <si>
    <t>C0104_口腔科临床医生</t>
  </si>
  <si>
    <t>陈天维</t>
  </si>
  <si>
    <t>2020020412</t>
  </si>
  <si>
    <t>张湛昊</t>
  </si>
  <si>
    <t>2020020402</t>
  </si>
  <si>
    <t>C0105_麻醉科麻醉医生</t>
  </si>
  <si>
    <t>李方</t>
  </si>
  <si>
    <t>2020023206</t>
  </si>
  <si>
    <t>毛立科</t>
  </si>
  <si>
    <t>2020022703</t>
  </si>
  <si>
    <t>孙欣欣</t>
  </si>
  <si>
    <t>2020022730</t>
  </si>
  <si>
    <t>黄柯柯</t>
  </si>
  <si>
    <t>2020023202</t>
  </si>
  <si>
    <t>陈亮</t>
  </si>
  <si>
    <t>2020022721</t>
  </si>
  <si>
    <t>高冬冬</t>
  </si>
  <si>
    <t>2020022602</t>
  </si>
  <si>
    <t>康媛</t>
  </si>
  <si>
    <t>2020022622</t>
  </si>
  <si>
    <t>贾梦琪</t>
  </si>
  <si>
    <t>2020022707</t>
  </si>
  <si>
    <t>刘志圣</t>
  </si>
  <si>
    <t>2020022727</t>
  </si>
  <si>
    <t>吴晓芳</t>
  </si>
  <si>
    <t>2020022608</t>
  </si>
  <si>
    <t>王如梦</t>
  </si>
  <si>
    <t>2020022610</t>
  </si>
  <si>
    <t>张浩东</t>
  </si>
  <si>
    <t>2020022725</t>
  </si>
  <si>
    <t>C0106_院感办院感医生</t>
  </si>
  <si>
    <t>任明雪</t>
  </si>
  <si>
    <t>2020021115</t>
  </si>
  <si>
    <t>闫小波</t>
  </si>
  <si>
    <t>2020021129</t>
  </si>
  <si>
    <t>C0107_医学影像科、功能检查科影像、超声诊断</t>
  </si>
  <si>
    <t>王莉</t>
  </si>
  <si>
    <t>2020021403</t>
  </si>
  <si>
    <t>孙珂</t>
  </si>
  <si>
    <t>2020021408</t>
  </si>
  <si>
    <t>张曼曼</t>
  </si>
  <si>
    <t>2020021212</t>
  </si>
  <si>
    <t>王南南</t>
  </si>
  <si>
    <t>2020021329</t>
  </si>
  <si>
    <t>洪杰</t>
  </si>
  <si>
    <t>2020021222</t>
  </si>
  <si>
    <t>宋冬昱</t>
  </si>
  <si>
    <t>2020021224</t>
  </si>
  <si>
    <t>陈荣慧</t>
  </si>
  <si>
    <t>2020021227</t>
  </si>
  <si>
    <t>陈溪</t>
  </si>
  <si>
    <t>2020021204</t>
  </si>
  <si>
    <t>王润萌</t>
  </si>
  <si>
    <t>2020021221</t>
  </si>
  <si>
    <t>尹洋</t>
  </si>
  <si>
    <t>2020021311</t>
  </si>
  <si>
    <t>王慧</t>
  </si>
  <si>
    <t>2020021214</t>
  </si>
  <si>
    <t>C0108_药学部药师</t>
  </si>
  <si>
    <t>陈露</t>
  </si>
  <si>
    <t>2020022322</t>
  </si>
  <si>
    <t>孟景</t>
  </si>
  <si>
    <t>2020022520</t>
  </si>
  <si>
    <t>翟佳莉</t>
  </si>
  <si>
    <t>2020022507</t>
  </si>
  <si>
    <t>石晓倩</t>
  </si>
  <si>
    <t>2020022424</t>
  </si>
  <si>
    <t>王媛媛</t>
  </si>
  <si>
    <t>2020022513</t>
  </si>
  <si>
    <t>C0109_医学检验科检验医师/技师</t>
  </si>
  <si>
    <t>宋碧杰</t>
  </si>
  <si>
    <t>2020021713</t>
  </si>
  <si>
    <t>C0110_护理部临床护理</t>
  </si>
  <si>
    <t>孙姝婷</t>
  </si>
  <si>
    <t>2020023403</t>
  </si>
  <si>
    <t>张岩岩</t>
  </si>
  <si>
    <t>2020023621</t>
  </si>
  <si>
    <t>宋文慧</t>
  </si>
  <si>
    <t>2020023511</t>
  </si>
  <si>
    <t>李梦娜</t>
  </si>
  <si>
    <t>2020023603</t>
  </si>
  <si>
    <t>房芳</t>
  </si>
  <si>
    <t>2020023516</t>
  </si>
  <si>
    <t>尤云俏</t>
  </si>
  <si>
    <t>2020023524</t>
  </si>
  <si>
    <t>韩梦</t>
  </si>
  <si>
    <t>2020023624</t>
  </si>
  <si>
    <t>田秀</t>
  </si>
  <si>
    <t>2020023704</t>
  </si>
  <si>
    <t>韩雪飞</t>
  </si>
  <si>
    <t>2020023427</t>
  </si>
  <si>
    <t>张伟雪</t>
  </si>
  <si>
    <t>2020023409</t>
  </si>
  <si>
    <t>赵文静</t>
  </si>
  <si>
    <t>2020023509</t>
  </si>
  <si>
    <t>徐茹</t>
  </si>
  <si>
    <t>2020023517</t>
  </si>
  <si>
    <t>王涛雨</t>
  </si>
  <si>
    <t>2020023219</t>
  </si>
  <si>
    <t>王徐英</t>
  </si>
  <si>
    <t>2020023319</t>
  </si>
  <si>
    <t>宋晓悦</t>
  </si>
  <si>
    <t>2020023416</t>
  </si>
  <si>
    <t>朱青</t>
  </si>
  <si>
    <t>2020023503</t>
  </si>
  <si>
    <t>黄影</t>
  </si>
  <si>
    <t>2020023327</t>
  </si>
  <si>
    <t>冯伟伟</t>
  </si>
  <si>
    <t>2020023329</t>
  </si>
  <si>
    <t>马楠</t>
  </si>
  <si>
    <t>2020023306</t>
  </si>
  <si>
    <t>韩兴荣</t>
  </si>
  <si>
    <t>2020023415</t>
  </si>
  <si>
    <t>卞毛毛</t>
  </si>
  <si>
    <t>2020023307</t>
  </si>
  <si>
    <t>朱孟孟</t>
  </si>
  <si>
    <t>2020023308</t>
  </si>
  <si>
    <t>王利</t>
  </si>
  <si>
    <t>2020023330</t>
  </si>
  <si>
    <t>周强</t>
  </si>
  <si>
    <t>2020023514</t>
  </si>
  <si>
    <t>彭玲</t>
  </si>
  <si>
    <t>2020023401</t>
  </si>
  <si>
    <t>马世杰</t>
  </si>
  <si>
    <t>2020023513</t>
  </si>
  <si>
    <t>邹玉柯</t>
  </si>
  <si>
    <t>2020023607</t>
  </si>
  <si>
    <t>王珂</t>
  </si>
  <si>
    <t>2020023518</t>
  </si>
  <si>
    <t>徐婉婉</t>
  </si>
  <si>
    <t>2020023716</t>
  </si>
  <si>
    <t>高媛媛</t>
  </si>
  <si>
    <t>2020023323</t>
  </si>
  <si>
    <t>陈念</t>
  </si>
  <si>
    <t>2020023317</t>
  </si>
  <si>
    <t>王敏</t>
  </si>
  <si>
    <t>2020023406</t>
  </si>
  <si>
    <t>王佳慧</t>
  </si>
  <si>
    <t>2020023411</t>
  </si>
  <si>
    <t>宋迪</t>
  </si>
  <si>
    <t>2020023418</t>
  </si>
  <si>
    <t>史俊杰</t>
  </si>
  <si>
    <t>2020023721</t>
  </si>
  <si>
    <t>曹苗苗</t>
  </si>
  <si>
    <t>2020023315</t>
  </si>
  <si>
    <t>周彩侠</t>
  </si>
  <si>
    <t>2020023402</t>
  </si>
  <si>
    <t>张翠翠</t>
  </si>
  <si>
    <t>2020023601</t>
  </si>
  <si>
    <t>齐康敏</t>
  </si>
  <si>
    <t>2020023519</t>
  </si>
  <si>
    <t>曹梦丽</t>
  </si>
  <si>
    <t>2020023604</t>
  </si>
  <si>
    <t>马超凡</t>
  </si>
  <si>
    <t>2020023422</t>
  </si>
  <si>
    <t>李文宇</t>
  </si>
  <si>
    <t>2020023424</t>
  </si>
  <si>
    <t>王紫薇</t>
  </si>
  <si>
    <t>2020023520</t>
  </si>
  <si>
    <t>雷笑笑</t>
  </si>
  <si>
    <t>2020023713</t>
  </si>
  <si>
    <t>孙卫卫</t>
  </si>
  <si>
    <t>2020023714</t>
  </si>
  <si>
    <t>周飞</t>
  </si>
  <si>
    <t>2020023304</t>
  </si>
  <si>
    <t>姚舜禹</t>
  </si>
  <si>
    <t>2020023316</t>
  </si>
  <si>
    <t>C0111_护理部临床护理</t>
  </si>
  <si>
    <t>朱翠侠</t>
  </si>
  <si>
    <t>2020024313</t>
  </si>
  <si>
    <t>侯晶晶</t>
  </si>
  <si>
    <t>2020023902</t>
  </si>
  <si>
    <t>刘腾腾</t>
  </si>
  <si>
    <t>2020024526</t>
  </si>
  <si>
    <t>郭倩</t>
  </si>
  <si>
    <t>2020024217</t>
  </si>
  <si>
    <t>纵倩</t>
  </si>
  <si>
    <t>2020023925</t>
  </si>
  <si>
    <t>陈珊</t>
  </si>
  <si>
    <t>2020024501</t>
  </si>
  <si>
    <t>任昕腾</t>
  </si>
  <si>
    <t>2020024213</t>
  </si>
  <si>
    <t>张琳琳</t>
  </si>
  <si>
    <t>2020024110</t>
  </si>
  <si>
    <t>黄燕玲</t>
  </si>
  <si>
    <t>2020024214</t>
  </si>
  <si>
    <t>庄丹丹</t>
  </si>
  <si>
    <t>2020024521</t>
  </si>
  <si>
    <t>熊曼曼</t>
  </si>
  <si>
    <t>2020024129</t>
  </si>
  <si>
    <t>兰玲玲</t>
  </si>
  <si>
    <t>2020024224</t>
  </si>
  <si>
    <t>潘夏莲</t>
  </si>
  <si>
    <t>2020024512</t>
  </si>
  <si>
    <t>张开艳</t>
  </si>
  <si>
    <t>2020024619</t>
  </si>
  <si>
    <t>杨淋</t>
  </si>
  <si>
    <t>2020024519</t>
  </si>
  <si>
    <t>孙丽</t>
  </si>
  <si>
    <t>2020023914</t>
  </si>
  <si>
    <t>经林</t>
  </si>
  <si>
    <t>2020024013</t>
  </si>
  <si>
    <t>曹丹丹</t>
  </si>
  <si>
    <t>2020024504</t>
  </si>
  <si>
    <t>陈瑶</t>
  </si>
  <si>
    <t>2020024121</t>
  </si>
  <si>
    <t>陈欣妤</t>
  </si>
  <si>
    <t>2020024302</t>
  </si>
  <si>
    <t>A0101_肾脏内科临床医生</t>
  </si>
  <si>
    <t>A类考生资格复审合格直接进入面试</t>
  </si>
  <si>
    <t>A0102_血液内分泌科临床医生</t>
  </si>
  <si>
    <t>A0105_肿瘤内科临床医生</t>
  </si>
  <si>
    <t>A0107_中医二病区临床医生</t>
  </si>
  <si>
    <t>A0109_外科临床医生</t>
  </si>
  <si>
    <t>A0110_重症医学科临床医生</t>
  </si>
  <si>
    <t>A0111_骨科临床医生</t>
  </si>
  <si>
    <t>B0101_急救中心临床医生</t>
  </si>
  <si>
    <t>B类考生资格复审合格直接进入面试</t>
  </si>
  <si>
    <t>B0102_功能检查科超声诊断</t>
  </si>
  <si>
    <t>笔试成绩</t>
  </si>
  <si>
    <t>C0301_针灸推拿学</t>
  </si>
  <si>
    <t>C0302_康复治疗学</t>
  </si>
  <si>
    <t>C0303_医学影像学</t>
  </si>
  <si>
    <t>C0304_口腔医学</t>
  </si>
  <si>
    <t>C0305_医学影像技术</t>
  </si>
  <si>
    <t>C0307_护理学</t>
  </si>
  <si>
    <t>C0308_护理学</t>
  </si>
  <si>
    <t>C0309_临床医学</t>
  </si>
  <si>
    <t>C0311_中医学</t>
  </si>
  <si>
    <t>C0312_中西医临床医学</t>
  </si>
  <si>
    <t>C0313_会计学</t>
  </si>
  <si>
    <t>C0314_公共事业管理</t>
  </si>
  <si>
    <t>A0301_中医学</t>
  </si>
  <si>
    <t>A0302_中西医临床医学</t>
  </si>
  <si>
    <t>A0304_针灸推拿学</t>
  </si>
  <si>
    <t>B0301_护理学</t>
  </si>
  <si>
    <t>序号</t>
    <phoneticPr fontId="3" type="noConversion"/>
  </si>
  <si>
    <t>备注</t>
    <phoneticPr fontId="3" type="noConversion"/>
  </si>
  <si>
    <t>C0209_麻醉科、ICU</t>
  </si>
  <si>
    <t>C0210_口腔科</t>
  </si>
  <si>
    <t>C0210_口腔科</t>
    <phoneticPr fontId="3" type="noConversion"/>
  </si>
  <si>
    <t>C0211_计算机中心</t>
  </si>
  <si>
    <t>C0213_放射科(医学影像学或临床医学)</t>
  </si>
  <si>
    <t>C0214_放射科(医学影像技术)</t>
  </si>
  <si>
    <t>C0216_中医科</t>
  </si>
  <si>
    <t>C0217_儿保科(康复治疗学)</t>
  </si>
  <si>
    <t>C0219_超  声</t>
  </si>
  <si>
    <t>C0220_产科</t>
  </si>
  <si>
    <t>C0223_人事科</t>
  </si>
  <si>
    <t>C0225_120急救</t>
  </si>
  <si>
    <t>A0201_临床科室</t>
  </si>
  <si>
    <t>随影</t>
  </si>
  <si>
    <t>B0201_120急救</t>
  </si>
  <si>
    <t>程金玲</t>
    <phoneticPr fontId="3" type="noConversion"/>
  </si>
  <si>
    <t>A类考生资格复审合格直接进入面试</t>
    <phoneticPr fontId="3" type="noConversion"/>
  </si>
  <si>
    <t>B类考生资格复审合格直接进入面试</t>
    <phoneticPr fontId="3" type="noConversion"/>
  </si>
  <si>
    <t>笔试成绩</t>
    <phoneticPr fontId="1" type="noConversion"/>
  </si>
  <si>
    <t>含规培笔试成绩10分</t>
    <phoneticPr fontId="1" type="noConversion"/>
  </si>
  <si>
    <t>含主管护师笔试成绩10分</t>
    <phoneticPr fontId="1" type="noConversion"/>
  </si>
  <si>
    <t>笔试成绩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</si>
</sst>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7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name val="宋体"/>
      <family val="3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0"/>
      <name val="宋体"/>
      <family val="3"/>
      <charset val="134"/>
    </font>
    <font>
      <sz val="1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0" xfId="0" applyFont="1" applyFill="1">
      <alignment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Font="1">
      <alignment vertical="center"/>
    </xf>
    <xf numFmtId="0" fontId="5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176" fontId="2" fillId="2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>
      <alignment vertical="center"/>
    </xf>
    <xf numFmtId="0" fontId="4" fillId="2" borderId="0" xfId="0" applyFont="1" applyFill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9"/>
  <sheetViews>
    <sheetView workbookViewId="0">
      <selection activeCell="F53" sqref="F53"/>
    </sheetView>
  </sheetViews>
  <sheetFormatPr defaultColWidth="8.625" defaultRowHeight="13.5"/>
  <cols>
    <col min="1" max="1" width="6.625" style="3" customWidth="1"/>
    <col min="2" max="2" width="47.75" style="3" customWidth="1"/>
    <col min="3" max="3" width="8.625" style="3"/>
    <col min="4" max="4" width="15" style="3" customWidth="1"/>
    <col min="5" max="5" width="10.25" style="3" customWidth="1"/>
    <col min="6" max="6" width="33.375" style="21" customWidth="1"/>
    <col min="7" max="16384" width="8.625" style="3"/>
  </cols>
  <sheetData>
    <row r="1" spans="1:6" ht="20.25" customHeight="1">
      <c r="A1" s="1" t="s">
        <v>0</v>
      </c>
      <c r="B1" s="2" t="s">
        <v>1</v>
      </c>
      <c r="C1" s="2" t="s">
        <v>2</v>
      </c>
      <c r="D1" s="1" t="s">
        <v>3</v>
      </c>
      <c r="E1" s="24" t="s">
        <v>327</v>
      </c>
      <c r="F1" s="1" t="s">
        <v>4</v>
      </c>
    </row>
    <row r="2" spans="1:6" ht="20.25" customHeight="1">
      <c r="A2" s="1">
        <v>1</v>
      </c>
      <c r="B2" s="1" t="s">
        <v>5</v>
      </c>
      <c r="C2" s="1" t="s">
        <v>6</v>
      </c>
      <c r="D2" s="4" t="s">
        <v>7</v>
      </c>
      <c r="E2" s="1">
        <v>78.2</v>
      </c>
      <c r="F2" s="23" t="s">
        <v>328</v>
      </c>
    </row>
    <row r="3" spans="1:6" ht="20.25" customHeight="1">
      <c r="A3" s="1">
        <v>2</v>
      </c>
      <c r="B3" s="1" t="s">
        <v>5</v>
      </c>
      <c r="C3" s="1" t="s">
        <v>8</v>
      </c>
      <c r="D3" s="4" t="s">
        <v>9</v>
      </c>
      <c r="E3" s="1">
        <v>73.8</v>
      </c>
      <c r="F3" s="1"/>
    </row>
    <row r="4" spans="1:6" ht="20.25" customHeight="1">
      <c r="A4" s="1">
        <v>3</v>
      </c>
      <c r="B4" s="1" t="s">
        <v>5</v>
      </c>
      <c r="C4" s="1" t="s">
        <v>10</v>
      </c>
      <c r="D4" s="4" t="s">
        <v>11</v>
      </c>
      <c r="E4" s="1">
        <v>72.400000000000006</v>
      </c>
      <c r="F4" s="1"/>
    </row>
    <row r="5" spans="1:6" ht="20.25" customHeight="1">
      <c r="A5" s="1">
        <v>4</v>
      </c>
      <c r="B5" s="1" t="s">
        <v>5</v>
      </c>
      <c r="C5" s="1" t="s">
        <v>12</v>
      </c>
      <c r="D5" s="4" t="s">
        <v>13</v>
      </c>
      <c r="E5" s="1">
        <v>71.2</v>
      </c>
      <c r="F5" s="23" t="s">
        <v>328</v>
      </c>
    </row>
    <row r="6" spans="1:6" ht="20.25" customHeight="1">
      <c r="A6" s="1">
        <v>5</v>
      </c>
      <c r="B6" s="1" t="s">
        <v>5</v>
      </c>
      <c r="C6" s="1" t="s">
        <v>14</v>
      </c>
      <c r="D6" s="4" t="s">
        <v>15</v>
      </c>
      <c r="E6" s="1">
        <v>70.599999999999994</v>
      </c>
      <c r="F6" s="1"/>
    </row>
    <row r="7" spans="1:6" ht="20.25" customHeight="1">
      <c r="A7" s="1">
        <v>6</v>
      </c>
      <c r="B7" s="1" t="s">
        <v>5</v>
      </c>
      <c r="C7" s="1" t="s">
        <v>16</v>
      </c>
      <c r="D7" s="4" t="s">
        <v>17</v>
      </c>
      <c r="E7" s="1">
        <v>70.400000000000006</v>
      </c>
      <c r="F7" s="1"/>
    </row>
    <row r="8" spans="1:6" ht="20.25" customHeight="1">
      <c r="A8" s="1">
        <v>7</v>
      </c>
      <c r="B8" s="1" t="s">
        <v>5</v>
      </c>
      <c r="C8" s="1" t="s">
        <v>18</v>
      </c>
      <c r="D8" s="4" t="s">
        <v>19</v>
      </c>
      <c r="E8" s="1">
        <v>69.400000000000006</v>
      </c>
      <c r="F8" s="1"/>
    </row>
    <row r="9" spans="1:6" ht="20.25" customHeight="1">
      <c r="A9" s="1">
        <v>8</v>
      </c>
      <c r="B9" s="1" t="s">
        <v>5</v>
      </c>
      <c r="C9" s="1" t="s">
        <v>20</v>
      </c>
      <c r="D9" s="4" t="s">
        <v>21</v>
      </c>
      <c r="E9" s="1">
        <v>68.400000000000006</v>
      </c>
      <c r="F9" s="1"/>
    </row>
    <row r="10" spans="1:6" ht="20.25" customHeight="1">
      <c r="A10" s="1">
        <v>9</v>
      </c>
      <c r="B10" s="1" t="s">
        <v>5</v>
      </c>
      <c r="C10" s="1" t="s">
        <v>22</v>
      </c>
      <c r="D10" s="4" t="s">
        <v>23</v>
      </c>
      <c r="E10" s="1">
        <v>68.400000000000006</v>
      </c>
      <c r="F10" s="1"/>
    </row>
    <row r="11" spans="1:6" ht="20.25" customHeight="1">
      <c r="A11" s="1">
        <v>10</v>
      </c>
      <c r="B11" s="1" t="s">
        <v>5</v>
      </c>
      <c r="C11" s="1" t="s">
        <v>24</v>
      </c>
      <c r="D11" s="4" t="s">
        <v>25</v>
      </c>
      <c r="E11" s="1">
        <v>67.400000000000006</v>
      </c>
      <c r="F11" s="1"/>
    </row>
    <row r="12" spans="1:6" ht="20.25" customHeight="1">
      <c r="A12" s="1">
        <v>11</v>
      </c>
      <c r="B12" s="1" t="s">
        <v>5</v>
      </c>
      <c r="C12" s="1" t="s">
        <v>26</v>
      </c>
      <c r="D12" s="4" t="s">
        <v>27</v>
      </c>
      <c r="E12" s="1">
        <v>66.400000000000006</v>
      </c>
      <c r="F12" s="1"/>
    </row>
    <row r="13" spans="1:6" ht="20.25" customHeight="1">
      <c r="A13" s="1">
        <v>12</v>
      </c>
      <c r="B13" s="1" t="s">
        <v>5</v>
      </c>
      <c r="C13" s="1" t="s">
        <v>28</v>
      </c>
      <c r="D13" s="4" t="s">
        <v>29</v>
      </c>
      <c r="E13" s="1">
        <v>66.2</v>
      </c>
      <c r="F13" s="1"/>
    </row>
    <row r="14" spans="1:6" ht="20.25" customHeight="1">
      <c r="A14" s="1">
        <v>13</v>
      </c>
      <c r="B14" s="1" t="s">
        <v>5</v>
      </c>
      <c r="C14" s="1" t="s">
        <v>30</v>
      </c>
      <c r="D14" s="4" t="s">
        <v>31</v>
      </c>
      <c r="E14" s="1">
        <v>65.400000000000006</v>
      </c>
      <c r="F14" s="1"/>
    </row>
    <row r="15" spans="1:6" ht="20.25" customHeight="1">
      <c r="A15" s="1">
        <v>14</v>
      </c>
      <c r="B15" s="1" t="s">
        <v>5</v>
      </c>
      <c r="C15" s="1" t="s">
        <v>32</v>
      </c>
      <c r="D15" s="4" t="s">
        <v>33</v>
      </c>
      <c r="E15" s="1">
        <v>65.400000000000006</v>
      </c>
      <c r="F15" s="1"/>
    </row>
    <row r="16" spans="1:6" ht="20.25" customHeight="1">
      <c r="A16" s="1">
        <v>15</v>
      </c>
      <c r="B16" s="1" t="s">
        <v>5</v>
      </c>
      <c r="C16" s="1" t="s">
        <v>34</v>
      </c>
      <c r="D16" s="4" t="s">
        <v>35</v>
      </c>
      <c r="E16" s="1">
        <v>65.400000000000006</v>
      </c>
      <c r="F16" s="1"/>
    </row>
    <row r="17" spans="1:6" ht="20.25" customHeight="1">
      <c r="A17" s="1">
        <v>16</v>
      </c>
      <c r="B17" s="1" t="s">
        <v>5</v>
      </c>
      <c r="C17" s="1" t="s">
        <v>36</v>
      </c>
      <c r="D17" s="4" t="s">
        <v>37</v>
      </c>
      <c r="E17" s="1">
        <v>65.2</v>
      </c>
      <c r="F17" s="1"/>
    </row>
    <row r="18" spans="1:6" ht="20.25" customHeight="1">
      <c r="A18" s="1">
        <v>17</v>
      </c>
      <c r="B18" s="1" t="s">
        <v>5</v>
      </c>
      <c r="C18" s="1" t="s">
        <v>38</v>
      </c>
      <c r="D18" s="4" t="s">
        <v>39</v>
      </c>
      <c r="E18" s="1">
        <v>64.400000000000006</v>
      </c>
      <c r="F18" s="1"/>
    </row>
    <row r="19" spans="1:6" ht="20.25" customHeight="1">
      <c r="A19" s="1">
        <v>18</v>
      </c>
      <c r="B19" s="1" t="s">
        <v>5</v>
      </c>
      <c r="C19" s="1" t="s">
        <v>40</v>
      </c>
      <c r="D19" s="4" t="s">
        <v>41</v>
      </c>
      <c r="E19" s="1">
        <v>64.2</v>
      </c>
      <c r="F19" s="1"/>
    </row>
    <row r="20" spans="1:6" ht="20.25" customHeight="1">
      <c r="A20" s="1">
        <v>19</v>
      </c>
      <c r="B20" s="1" t="s">
        <v>5</v>
      </c>
      <c r="C20" s="1" t="s">
        <v>42</v>
      </c>
      <c r="D20" s="4" t="s">
        <v>43</v>
      </c>
      <c r="E20" s="1">
        <v>64.2</v>
      </c>
      <c r="F20" s="1"/>
    </row>
    <row r="21" spans="1:6" ht="20.25" customHeight="1">
      <c r="A21" s="1">
        <v>20</v>
      </c>
      <c r="B21" s="1" t="s">
        <v>5</v>
      </c>
      <c r="C21" s="1" t="s">
        <v>44</v>
      </c>
      <c r="D21" s="4" t="s">
        <v>45</v>
      </c>
      <c r="E21" s="1">
        <v>63.4</v>
      </c>
      <c r="F21" s="1"/>
    </row>
    <row r="22" spans="1:6" ht="20.25" customHeight="1">
      <c r="A22" s="1">
        <v>21</v>
      </c>
      <c r="B22" s="1" t="s">
        <v>5</v>
      </c>
      <c r="C22" s="1" t="s">
        <v>46</v>
      </c>
      <c r="D22" s="4" t="s">
        <v>47</v>
      </c>
      <c r="E22" s="1">
        <v>63.2</v>
      </c>
      <c r="F22" s="1"/>
    </row>
    <row r="23" spans="1:6" ht="20.25" customHeight="1">
      <c r="A23" s="1">
        <v>22</v>
      </c>
      <c r="B23" s="1" t="s">
        <v>5</v>
      </c>
      <c r="C23" s="1" t="s">
        <v>48</v>
      </c>
      <c r="D23" s="4" t="s">
        <v>49</v>
      </c>
      <c r="E23" s="1">
        <v>62.2</v>
      </c>
      <c r="F23" s="1"/>
    </row>
    <row r="24" spans="1:6" ht="20.25" customHeight="1">
      <c r="A24" s="1">
        <v>23</v>
      </c>
      <c r="B24" s="1" t="s">
        <v>5</v>
      </c>
      <c r="C24" s="1" t="s">
        <v>50</v>
      </c>
      <c r="D24" s="4" t="s">
        <v>51</v>
      </c>
      <c r="E24" s="1">
        <v>62</v>
      </c>
      <c r="F24" s="1"/>
    </row>
    <row r="25" spans="1:6" ht="20.25" customHeight="1">
      <c r="A25" s="1">
        <v>24</v>
      </c>
      <c r="B25" s="1" t="s">
        <v>5</v>
      </c>
      <c r="C25" s="1" t="s">
        <v>52</v>
      </c>
      <c r="D25" s="4" t="s">
        <v>53</v>
      </c>
      <c r="E25" s="1">
        <v>61.2</v>
      </c>
      <c r="F25" s="1"/>
    </row>
    <row r="26" spans="1:6" ht="20.25" customHeight="1">
      <c r="A26" s="1">
        <v>25</v>
      </c>
      <c r="B26" s="1" t="s">
        <v>5</v>
      </c>
      <c r="C26" s="1" t="s">
        <v>54</v>
      </c>
      <c r="D26" s="4" t="s">
        <v>55</v>
      </c>
      <c r="E26" s="1">
        <v>61.2</v>
      </c>
      <c r="F26" s="1"/>
    </row>
    <row r="27" spans="1:6" ht="20.25" customHeight="1">
      <c r="A27" s="1">
        <v>26</v>
      </c>
      <c r="B27" s="1" t="s">
        <v>5</v>
      </c>
      <c r="C27" s="1" t="s">
        <v>56</v>
      </c>
      <c r="D27" s="4" t="s">
        <v>57</v>
      </c>
      <c r="E27" s="1">
        <v>60.6</v>
      </c>
      <c r="F27" s="1"/>
    </row>
    <row r="28" spans="1:6" ht="20.25" customHeight="1">
      <c r="A28" s="1">
        <v>27</v>
      </c>
      <c r="B28" s="1" t="s">
        <v>5</v>
      </c>
      <c r="C28" s="1" t="s">
        <v>58</v>
      </c>
      <c r="D28" s="4" t="s">
        <v>59</v>
      </c>
      <c r="E28" s="1">
        <v>59.4</v>
      </c>
      <c r="F28" s="1"/>
    </row>
    <row r="29" spans="1:6" ht="20.25" customHeight="1">
      <c r="A29" s="1">
        <v>28</v>
      </c>
      <c r="B29" s="1" t="s">
        <v>5</v>
      </c>
      <c r="C29" s="1" t="s">
        <v>60</v>
      </c>
      <c r="D29" s="4" t="s">
        <v>61</v>
      </c>
      <c r="E29" s="1">
        <v>59.4</v>
      </c>
      <c r="F29" s="1"/>
    </row>
    <row r="30" spans="1:6" ht="20.25" customHeight="1">
      <c r="A30" s="1">
        <v>29</v>
      </c>
      <c r="B30" s="1" t="s">
        <v>5</v>
      </c>
      <c r="C30" s="1" t="s">
        <v>62</v>
      </c>
      <c r="D30" s="4" t="s">
        <v>63</v>
      </c>
      <c r="E30" s="1">
        <v>59</v>
      </c>
      <c r="F30" s="1"/>
    </row>
    <row r="31" spans="1:6" ht="20.25" customHeight="1">
      <c r="A31" s="1">
        <v>30</v>
      </c>
      <c r="B31" s="1" t="s">
        <v>5</v>
      </c>
      <c r="C31" s="1" t="s">
        <v>64</v>
      </c>
      <c r="D31" s="4" t="s">
        <v>65</v>
      </c>
      <c r="E31" s="1">
        <v>58.4</v>
      </c>
      <c r="F31" s="1"/>
    </row>
    <row r="32" spans="1:6" ht="20.25" customHeight="1">
      <c r="A32" s="1">
        <v>31</v>
      </c>
      <c r="B32" s="1" t="s">
        <v>5</v>
      </c>
      <c r="C32" s="1" t="s">
        <v>66</v>
      </c>
      <c r="D32" s="4" t="s">
        <v>67</v>
      </c>
      <c r="E32" s="1">
        <v>58.2</v>
      </c>
      <c r="F32" s="1"/>
    </row>
    <row r="33" spans="1:6" ht="20.25" customHeight="1">
      <c r="A33" s="1">
        <v>32</v>
      </c>
      <c r="B33" s="1" t="s">
        <v>68</v>
      </c>
      <c r="C33" s="1" t="s">
        <v>69</v>
      </c>
      <c r="D33" s="4" t="s">
        <v>70</v>
      </c>
      <c r="E33" s="1">
        <v>78.400000000000006</v>
      </c>
      <c r="F33" s="1"/>
    </row>
    <row r="34" spans="1:6" ht="20.25" customHeight="1">
      <c r="A34" s="1">
        <v>33</v>
      </c>
      <c r="B34" s="1" t="s">
        <v>71</v>
      </c>
      <c r="C34" s="1" t="s">
        <v>72</v>
      </c>
      <c r="D34" s="4" t="s">
        <v>73</v>
      </c>
      <c r="E34" s="1">
        <v>84</v>
      </c>
      <c r="F34" s="1"/>
    </row>
    <row r="35" spans="1:6" ht="20.25" customHeight="1">
      <c r="A35" s="1">
        <v>34</v>
      </c>
      <c r="B35" s="1" t="s">
        <v>71</v>
      </c>
      <c r="C35" s="1" t="s">
        <v>74</v>
      </c>
      <c r="D35" s="4" t="s">
        <v>75</v>
      </c>
      <c r="E35" s="1">
        <v>82.8</v>
      </c>
      <c r="F35" s="1"/>
    </row>
    <row r="36" spans="1:6" ht="20.25" customHeight="1">
      <c r="A36" s="1">
        <v>35</v>
      </c>
      <c r="B36" s="1" t="s">
        <v>76</v>
      </c>
      <c r="C36" s="1" t="s">
        <v>77</v>
      </c>
      <c r="D36" s="4" t="s">
        <v>78</v>
      </c>
      <c r="E36" s="1">
        <v>77.2</v>
      </c>
      <c r="F36" s="1"/>
    </row>
    <row r="37" spans="1:6" ht="20.25" customHeight="1">
      <c r="A37" s="1">
        <v>36</v>
      </c>
      <c r="B37" s="1" t="s">
        <v>76</v>
      </c>
      <c r="C37" s="1" t="s">
        <v>79</v>
      </c>
      <c r="D37" s="4" t="s">
        <v>80</v>
      </c>
      <c r="E37" s="1">
        <v>74.400000000000006</v>
      </c>
      <c r="F37" s="1"/>
    </row>
    <row r="38" spans="1:6" ht="20.25" customHeight="1">
      <c r="A38" s="1">
        <v>37</v>
      </c>
      <c r="B38" s="1" t="s">
        <v>76</v>
      </c>
      <c r="C38" s="1" t="s">
        <v>81</v>
      </c>
      <c r="D38" s="4" t="s">
        <v>82</v>
      </c>
      <c r="E38" s="1">
        <v>74.400000000000006</v>
      </c>
      <c r="F38" s="1"/>
    </row>
    <row r="39" spans="1:6" ht="20.25" customHeight="1">
      <c r="A39" s="1">
        <v>38</v>
      </c>
      <c r="B39" s="1" t="s">
        <v>76</v>
      </c>
      <c r="C39" s="1" t="s">
        <v>83</v>
      </c>
      <c r="D39" s="4" t="s">
        <v>84</v>
      </c>
      <c r="E39" s="1">
        <v>73.2</v>
      </c>
      <c r="F39" s="1"/>
    </row>
    <row r="40" spans="1:6" ht="20.25" customHeight="1">
      <c r="A40" s="1">
        <v>39</v>
      </c>
      <c r="B40" s="1" t="s">
        <v>76</v>
      </c>
      <c r="C40" s="1" t="s">
        <v>85</v>
      </c>
      <c r="D40" s="4" t="s">
        <v>86</v>
      </c>
      <c r="E40" s="1">
        <v>72.599999999999994</v>
      </c>
      <c r="F40" s="1"/>
    </row>
    <row r="41" spans="1:6" ht="20.25" customHeight="1">
      <c r="A41" s="1">
        <v>40</v>
      </c>
      <c r="B41" s="1" t="s">
        <v>76</v>
      </c>
      <c r="C41" s="1" t="s">
        <v>87</v>
      </c>
      <c r="D41" s="4" t="s">
        <v>88</v>
      </c>
      <c r="E41" s="1">
        <v>72.400000000000006</v>
      </c>
      <c r="F41" s="1"/>
    </row>
    <row r="42" spans="1:6" ht="20.25" customHeight="1">
      <c r="A42" s="1">
        <v>41</v>
      </c>
      <c r="B42" s="1" t="s">
        <v>76</v>
      </c>
      <c r="C42" s="1" t="s">
        <v>89</v>
      </c>
      <c r="D42" s="4" t="s">
        <v>90</v>
      </c>
      <c r="E42" s="1">
        <v>72.400000000000006</v>
      </c>
      <c r="F42" s="1"/>
    </row>
    <row r="43" spans="1:6" ht="20.25" customHeight="1">
      <c r="A43" s="1">
        <v>42</v>
      </c>
      <c r="B43" s="1" t="s">
        <v>76</v>
      </c>
      <c r="C43" s="1" t="s">
        <v>91</v>
      </c>
      <c r="D43" s="4" t="s">
        <v>92</v>
      </c>
      <c r="E43" s="1">
        <v>71.599999999999994</v>
      </c>
      <c r="F43" s="1"/>
    </row>
    <row r="44" spans="1:6" ht="20.25" customHeight="1">
      <c r="A44" s="1">
        <v>43</v>
      </c>
      <c r="B44" s="1" t="s">
        <v>76</v>
      </c>
      <c r="C44" s="1" t="s">
        <v>93</v>
      </c>
      <c r="D44" s="4" t="s">
        <v>94</v>
      </c>
      <c r="E44" s="1">
        <v>70.400000000000006</v>
      </c>
      <c r="F44" s="1"/>
    </row>
    <row r="45" spans="1:6" ht="20.25" customHeight="1">
      <c r="A45" s="1">
        <v>44</v>
      </c>
      <c r="B45" s="1" t="s">
        <v>76</v>
      </c>
      <c r="C45" s="1" t="s">
        <v>95</v>
      </c>
      <c r="D45" s="4" t="s">
        <v>96</v>
      </c>
      <c r="E45" s="1">
        <v>67.599999999999994</v>
      </c>
      <c r="F45" s="1"/>
    </row>
    <row r="46" spans="1:6" ht="20.25" customHeight="1">
      <c r="A46" s="1">
        <v>45</v>
      </c>
      <c r="B46" s="1" t="s">
        <v>76</v>
      </c>
      <c r="C46" s="1" t="s">
        <v>97</v>
      </c>
      <c r="D46" s="4" t="s">
        <v>98</v>
      </c>
      <c r="E46" s="1">
        <v>66.599999999999994</v>
      </c>
      <c r="F46" s="1"/>
    </row>
    <row r="47" spans="1:6" ht="20.25" customHeight="1">
      <c r="A47" s="1">
        <v>46</v>
      </c>
      <c r="B47" s="1" t="s">
        <v>76</v>
      </c>
      <c r="C47" s="1" t="s">
        <v>99</v>
      </c>
      <c r="D47" s="4" t="s">
        <v>100</v>
      </c>
      <c r="E47" s="1">
        <v>65.400000000000006</v>
      </c>
      <c r="F47" s="1"/>
    </row>
    <row r="48" spans="1:6" ht="20.25" customHeight="1">
      <c r="A48" s="1">
        <v>47</v>
      </c>
      <c r="B48" s="1" t="s">
        <v>101</v>
      </c>
      <c r="C48" s="1" t="s">
        <v>102</v>
      </c>
      <c r="D48" s="4" t="s">
        <v>103</v>
      </c>
      <c r="E48" s="1">
        <v>72.400000000000006</v>
      </c>
      <c r="F48" s="1"/>
    </row>
    <row r="49" spans="1:6" ht="20.25" customHeight="1">
      <c r="A49" s="1">
        <v>48</v>
      </c>
      <c r="B49" s="1" t="s">
        <v>101</v>
      </c>
      <c r="C49" s="1" t="s">
        <v>104</v>
      </c>
      <c r="D49" s="4" t="s">
        <v>105</v>
      </c>
      <c r="E49" s="1">
        <v>71.599999999999994</v>
      </c>
      <c r="F49" s="1"/>
    </row>
    <row r="50" spans="1:6" ht="20.25" customHeight="1">
      <c r="A50" s="1">
        <v>49</v>
      </c>
      <c r="B50" s="1" t="s">
        <v>106</v>
      </c>
      <c r="C50" s="1" t="s">
        <v>107</v>
      </c>
      <c r="D50" s="4" t="s">
        <v>108</v>
      </c>
      <c r="E50" s="1">
        <v>83.4</v>
      </c>
      <c r="F50" s="1"/>
    </row>
    <row r="51" spans="1:6" ht="20.25" customHeight="1">
      <c r="A51" s="1">
        <v>50</v>
      </c>
      <c r="B51" s="1" t="s">
        <v>106</v>
      </c>
      <c r="C51" s="1" t="s">
        <v>109</v>
      </c>
      <c r="D51" s="4" t="s">
        <v>110</v>
      </c>
      <c r="E51" s="1">
        <v>80.8</v>
      </c>
      <c r="F51" s="12" t="s">
        <v>328</v>
      </c>
    </row>
    <row r="52" spans="1:6" ht="20.25" customHeight="1">
      <c r="A52" s="1">
        <v>51</v>
      </c>
      <c r="B52" s="1" t="s">
        <v>106</v>
      </c>
      <c r="C52" s="1" t="s">
        <v>111</v>
      </c>
      <c r="D52" s="4" t="s">
        <v>112</v>
      </c>
      <c r="E52" s="1">
        <v>79.599999999999994</v>
      </c>
      <c r="F52" s="1"/>
    </row>
    <row r="53" spans="1:6" ht="20.25" customHeight="1">
      <c r="A53" s="1">
        <v>52</v>
      </c>
      <c r="B53" s="1" t="s">
        <v>106</v>
      </c>
      <c r="C53" s="1" t="s">
        <v>113</v>
      </c>
      <c r="D53" s="4" t="s">
        <v>114</v>
      </c>
      <c r="E53" s="1">
        <v>77.8</v>
      </c>
      <c r="F53" s="1"/>
    </row>
    <row r="54" spans="1:6" ht="20.25" customHeight="1">
      <c r="A54" s="1">
        <v>53</v>
      </c>
      <c r="B54" s="1" t="s">
        <v>106</v>
      </c>
      <c r="C54" s="1" t="s">
        <v>115</v>
      </c>
      <c r="D54" s="4" t="s">
        <v>116</v>
      </c>
      <c r="E54" s="1">
        <v>76.8</v>
      </c>
      <c r="F54" s="1"/>
    </row>
    <row r="55" spans="1:6" ht="20.25" customHeight="1">
      <c r="A55" s="1">
        <v>54</v>
      </c>
      <c r="B55" s="1" t="s">
        <v>106</v>
      </c>
      <c r="C55" s="1" t="s">
        <v>117</v>
      </c>
      <c r="D55" s="4" t="s">
        <v>118</v>
      </c>
      <c r="E55" s="1">
        <v>75.599999999999994</v>
      </c>
      <c r="F55" s="1"/>
    </row>
    <row r="56" spans="1:6" ht="20.25" customHeight="1">
      <c r="A56" s="1">
        <v>55</v>
      </c>
      <c r="B56" s="1" t="s">
        <v>106</v>
      </c>
      <c r="C56" s="1" t="s">
        <v>119</v>
      </c>
      <c r="D56" s="4" t="s">
        <v>120</v>
      </c>
      <c r="E56" s="1">
        <v>75.599999999999994</v>
      </c>
      <c r="F56" s="1"/>
    </row>
    <row r="57" spans="1:6" ht="20.25" customHeight="1">
      <c r="A57" s="1">
        <v>56</v>
      </c>
      <c r="B57" s="1" t="s">
        <v>106</v>
      </c>
      <c r="C57" s="1" t="s">
        <v>121</v>
      </c>
      <c r="D57" s="4" t="s">
        <v>122</v>
      </c>
      <c r="E57" s="1">
        <v>73.8</v>
      </c>
      <c r="F57" s="1"/>
    </row>
    <row r="58" spans="1:6" ht="20.25" customHeight="1">
      <c r="A58" s="1">
        <v>57</v>
      </c>
      <c r="B58" s="1" t="s">
        <v>106</v>
      </c>
      <c r="C58" s="1" t="s">
        <v>123</v>
      </c>
      <c r="D58" s="4" t="s">
        <v>124</v>
      </c>
      <c r="E58" s="1">
        <v>73.8</v>
      </c>
      <c r="F58" s="1"/>
    </row>
    <row r="59" spans="1:6" ht="20.25" customHeight="1">
      <c r="A59" s="1">
        <v>58</v>
      </c>
      <c r="B59" s="1" t="s">
        <v>106</v>
      </c>
      <c r="C59" s="1" t="s">
        <v>125</v>
      </c>
      <c r="D59" s="4" t="s">
        <v>126</v>
      </c>
      <c r="E59" s="1">
        <v>70.8</v>
      </c>
      <c r="F59" s="1"/>
    </row>
    <row r="60" spans="1:6" ht="20.25" customHeight="1">
      <c r="A60" s="1">
        <v>59</v>
      </c>
      <c r="B60" s="1" t="s">
        <v>106</v>
      </c>
      <c r="C60" s="1" t="s">
        <v>127</v>
      </c>
      <c r="D60" s="4" t="s">
        <v>128</v>
      </c>
      <c r="E60" s="1">
        <v>69.2</v>
      </c>
      <c r="F60" s="1"/>
    </row>
    <row r="61" spans="1:6" ht="20.25" customHeight="1">
      <c r="A61" s="1">
        <v>60</v>
      </c>
      <c r="B61" s="1" t="s">
        <v>129</v>
      </c>
      <c r="C61" s="1" t="s">
        <v>130</v>
      </c>
      <c r="D61" s="4" t="s">
        <v>131</v>
      </c>
      <c r="E61" s="1">
        <v>79.8</v>
      </c>
      <c r="F61" s="1"/>
    </row>
    <row r="62" spans="1:6" ht="20.25" customHeight="1">
      <c r="A62" s="1">
        <v>61</v>
      </c>
      <c r="B62" s="1" t="s">
        <v>129</v>
      </c>
      <c r="C62" s="1" t="s">
        <v>132</v>
      </c>
      <c r="D62" s="4" t="s">
        <v>133</v>
      </c>
      <c r="E62" s="1">
        <v>77.8</v>
      </c>
      <c r="F62" s="1"/>
    </row>
    <row r="63" spans="1:6" ht="20.25" customHeight="1">
      <c r="A63" s="1">
        <v>62</v>
      </c>
      <c r="B63" s="1" t="s">
        <v>129</v>
      </c>
      <c r="C63" s="1" t="s">
        <v>134</v>
      </c>
      <c r="D63" s="4" t="s">
        <v>135</v>
      </c>
      <c r="E63" s="1">
        <v>76.8</v>
      </c>
      <c r="F63" s="1"/>
    </row>
    <row r="64" spans="1:6" ht="20.25" customHeight="1">
      <c r="A64" s="1">
        <v>63</v>
      </c>
      <c r="B64" s="1" t="s">
        <v>129</v>
      </c>
      <c r="C64" s="1" t="s">
        <v>136</v>
      </c>
      <c r="D64" s="4" t="s">
        <v>137</v>
      </c>
      <c r="E64" s="1">
        <v>76</v>
      </c>
      <c r="F64" s="1"/>
    </row>
    <row r="65" spans="1:6" ht="20.25" customHeight="1">
      <c r="A65" s="1">
        <v>64</v>
      </c>
      <c r="B65" s="1" t="s">
        <v>129</v>
      </c>
      <c r="C65" s="1" t="s">
        <v>138</v>
      </c>
      <c r="D65" s="4" t="s">
        <v>139</v>
      </c>
      <c r="E65" s="1">
        <v>76</v>
      </c>
      <c r="F65" s="1"/>
    </row>
    <row r="66" spans="1:6" ht="20.25" customHeight="1">
      <c r="A66" s="1">
        <v>65</v>
      </c>
      <c r="B66" s="1" t="s">
        <v>140</v>
      </c>
      <c r="C66" s="1" t="s">
        <v>141</v>
      </c>
      <c r="D66" s="4" t="s">
        <v>142</v>
      </c>
      <c r="E66" s="1">
        <v>76.2</v>
      </c>
      <c r="F66" s="1"/>
    </row>
    <row r="67" spans="1:6" ht="20.25" customHeight="1">
      <c r="A67" s="1">
        <v>66</v>
      </c>
      <c r="B67" s="1" t="s">
        <v>143</v>
      </c>
      <c r="C67" s="1" t="s">
        <v>144</v>
      </c>
      <c r="D67" s="4" t="s">
        <v>145</v>
      </c>
      <c r="E67" s="1">
        <v>79.400000000000006</v>
      </c>
      <c r="F67" s="1"/>
    </row>
    <row r="68" spans="1:6" ht="20.25" customHeight="1">
      <c r="A68" s="1">
        <v>67</v>
      </c>
      <c r="B68" s="1" t="s">
        <v>143</v>
      </c>
      <c r="C68" s="1" t="s">
        <v>146</v>
      </c>
      <c r="D68" s="4" t="s">
        <v>147</v>
      </c>
      <c r="E68" s="1">
        <v>78.400000000000006</v>
      </c>
      <c r="F68" s="1"/>
    </row>
    <row r="69" spans="1:6" ht="20.25" customHeight="1">
      <c r="A69" s="1">
        <v>68</v>
      </c>
      <c r="B69" s="1" t="s">
        <v>143</v>
      </c>
      <c r="C69" s="1" t="s">
        <v>148</v>
      </c>
      <c r="D69" s="4" t="s">
        <v>149</v>
      </c>
      <c r="E69" s="1">
        <v>77.8</v>
      </c>
      <c r="F69" s="1"/>
    </row>
    <row r="70" spans="1:6" ht="20.25" customHeight="1">
      <c r="A70" s="1">
        <v>69</v>
      </c>
      <c r="B70" s="1" t="s">
        <v>143</v>
      </c>
      <c r="C70" s="1" t="s">
        <v>150</v>
      </c>
      <c r="D70" s="4" t="s">
        <v>151</v>
      </c>
      <c r="E70" s="1">
        <v>77</v>
      </c>
      <c r="F70" s="1"/>
    </row>
    <row r="71" spans="1:6" ht="20.25" customHeight="1">
      <c r="A71" s="1">
        <v>70</v>
      </c>
      <c r="B71" s="1" t="s">
        <v>143</v>
      </c>
      <c r="C71" s="1" t="s">
        <v>152</v>
      </c>
      <c r="D71" s="4" t="s">
        <v>153</v>
      </c>
      <c r="E71" s="1">
        <v>75.8</v>
      </c>
      <c r="F71" s="1"/>
    </row>
    <row r="72" spans="1:6" ht="20.25" customHeight="1">
      <c r="A72" s="1">
        <v>71</v>
      </c>
      <c r="B72" s="1" t="s">
        <v>143</v>
      </c>
      <c r="C72" s="1" t="s">
        <v>154</v>
      </c>
      <c r="D72" s="4" t="s">
        <v>155</v>
      </c>
      <c r="E72" s="1">
        <v>74.8</v>
      </c>
      <c r="F72" s="1"/>
    </row>
    <row r="73" spans="1:6" ht="20.25" customHeight="1">
      <c r="A73" s="1">
        <v>72</v>
      </c>
      <c r="B73" s="1" t="s">
        <v>143</v>
      </c>
      <c r="C73" s="1" t="s">
        <v>156</v>
      </c>
      <c r="D73" s="4" t="s">
        <v>157</v>
      </c>
      <c r="E73" s="1">
        <v>74</v>
      </c>
      <c r="F73" s="1"/>
    </row>
    <row r="74" spans="1:6" ht="20.25" customHeight="1">
      <c r="A74" s="1">
        <v>73</v>
      </c>
      <c r="B74" s="1" t="s">
        <v>143</v>
      </c>
      <c r="C74" s="1" t="s">
        <v>158</v>
      </c>
      <c r="D74" s="4" t="s">
        <v>159</v>
      </c>
      <c r="E74" s="1">
        <v>73.400000000000006</v>
      </c>
      <c r="F74" s="1"/>
    </row>
    <row r="75" spans="1:6" ht="20.25" customHeight="1">
      <c r="A75" s="1">
        <v>74</v>
      </c>
      <c r="B75" s="1" t="s">
        <v>143</v>
      </c>
      <c r="C75" s="1" t="s">
        <v>160</v>
      </c>
      <c r="D75" s="4" t="s">
        <v>161</v>
      </c>
      <c r="E75" s="1">
        <v>73</v>
      </c>
      <c r="F75" s="1"/>
    </row>
    <row r="76" spans="1:6" ht="20.25" customHeight="1">
      <c r="A76" s="1">
        <v>75</v>
      </c>
      <c r="B76" s="1" t="s">
        <v>143</v>
      </c>
      <c r="C76" s="1" t="s">
        <v>162</v>
      </c>
      <c r="D76" s="4" t="s">
        <v>163</v>
      </c>
      <c r="E76" s="1">
        <v>72.8</v>
      </c>
      <c r="F76" s="1"/>
    </row>
    <row r="77" spans="1:6" ht="20.25" customHeight="1">
      <c r="A77" s="1">
        <v>76</v>
      </c>
      <c r="B77" s="1" t="s">
        <v>143</v>
      </c>
      <c r="C77" s="1" t="s">
        <v>164</v>
      </c>
      <c r="D77" s="4" t="s">
        <v>165</v>
      </c>
      <c r="E77" s="1">
        <v>72.599999999999994</v>
      </c>
      <c r="F77" s="1"/>
    </row>
    <row r="78" spans="1:6" ht="20.25" customHeight="1">
      <c r="A78" s="1">
        <v>77</v>
      </c>
      <c r="B78" s="1" t="s">
        <v>143</v>
      </c>
      <c r="C78" s="1" t="s">
        <v>166</v>
      </c>
      <c r="D78" s="4" t="s">
        <v>167</v>
      </c>
      <c r="E78" s="1">
        <v>72.599999999999994</v>
      </c>
      <c r="F78" s="1"/>
    </row>
    <row r="79" spans="1:6" ht="20.25" customHeight="1">
      <c r="A79" s="1">
        <v>78</v>
      </c>
      <c r="B79" s="1" t="s">
        <v>143</v>
      </c>
      <c r="C79" s="1" t="s">
        <v>168</v>
      </c>
      <c r="D79" s="4" t="s">
        <v>169</v>
      </c>
      <c r="E79" s="1">
        <v>70.8</v>
      </c>
      <c r="F79" s="1"/>
    </row>
    <row r="80" spans="1:6" ht="20.25" customHeight="1">
      <c r="A80" s="1">
        <v>79</v>
      </c>
      <c r="B80" s="1" t="s">
        <v>143</v>
      </c>
      <c r="C80" s="1" t="s">
        <v>170</v>
      </c>
      <c r="D80" s="4" t="s">
        <v>171</v>
      </c>
      <c r="E80" s="1">
        <v>70.8</v>
      </c>
      <c r="F80" s="1"/>
    </row>
    <row r="81" spans="1:6" ht="20.25" customHeight="1">
      <c r="A81" s="1">
        <v>80</v>
      </c>
      <c r="B81" s="1" t="s">
        <v>143</v>
      </c>
      <c r="C81" s="1" t="s">
        <v>172</v>
      </c>
      <c r="D81" s="4" t="s">
        <v>173</v>
      </c>
      <c r="E81" s="1">
        <v>70.599999999999994</v>
      </c>
      <c r="F81" s="1"/>
    </row>
    <row r="82" spans="1:6" ht="20.25" customHeight="1">
      <c r="A82" s="1">
        <v>81</v>
      </c>
      <c r="B82" s="1" t="s">
        <v>143</v>
      </c>
      <c r="C82" s="1" t="s">
        <v>174</v>
      </c>
      <c r="D82" s="4" t="s">
        <v>175</v>
      </c>
      <c r="E82" s="1">
        <v>70.599999999999994</v>
      </c>
      <c r="F82" s="1"/>
    </row>
    <row r="83" spans="1:6" ht="20.25" customHeight="1">
      <c r="A83" s="1">
        <v>82</v>
      </c>
      <c r="B83" s="1" t="s">
        <v>143</v>
      </c>
      <c r="C83" s="1" t="s">
        <v>176</v>
      </c>
      <c r="D83" s="4" t="s">
        <v>177</v>
      </c>
      <c r="E83" s="1">
        <v>69.8</v>
      </c>
      <c r="F83" s="1"/>
    </row>
    <row r="84" spans="1:6" ht="20.25" customHeight="1">
      <c r="A84" s="1">
        <v>83</v>
      </c>
      <c r="B84" s="1" t="s">
        <v>143</v>
      </c>
      <c r="C84" s="1" t="s">
        <v>178</v>
      </c>
      <c r="D84" s="4" t="s">
        <v>179</v>
      </c>
      <c r="E84" s="1">
        <v>68.8</v>
      </c>
      <c r="F84" s="1"/>
    </row>
    <row r="85" spans="1:6" ht="20.25" customHeight="1">
      <c r="A85" s="1">
        <v>84</v>
      </c>
      <c r="B85" s="1" t="s">
        <v>143</v>
      </c>
      <c r="C85" s="1" t="s">
        <v>180</v>
      </c>
      <c r="D85" s="4" t="s">
        <v>181</v>
      </c>
      <c r="E85" s="1">
        <v>68.599999999999994</v>
      </c>
      <c r="F85" s="1"/>
    </row>
    <row r="86" spans="1:6" ht="20.25" customHeight="1">
      <c r="A86" s="1">
        <v>85</v>
      </c>
      <c r="B86" s="1" t="s">
        <v>143</v>
      </c>
      <c r="C86" s="1" t="s">
        <v>182</v>
      </c>
      <c r="D86" s="4" t="s">
        <v>183</v>
      </c>
      <c r="E86" s="1">
        <v>67.599999999999994</v>
      </c>
      <c r="F86" s="1"/>
    </row>
    <row r="87" spans="1:6" ht="20.25" customHeight="1">
      <c r="A87" s="1">
        <v>86</v>
      </c>
      <c r="B87" s="1" t="s">
        <v>143</v>
      </c>
      <c r="C87" s="1" t="s">
        <v>184</v>
      </c>
      <c r="D87" s="4" t="s">
        <v>185</v>
      </c>
      <c r="E87" s="1">
        <v>67.400000000000006</v>
      </c>
      <c r="F87" s="1"/>
    </row>
    <row r="88" spans="1:6" ht="20.25" customHeight="1">
      <c r="A88" s="1">
        <v>87</v>
      </c>
      <c r="B88" s="1" t="s">
        <v>143</v>
      </c>
      <c r="C88" s="1" t="s">
        <v>186</v>
      </c>
      <c r="D88" s="4" t="s">
        <v>187</v>
      </c>
      <c r="E88" s="1">
        <v>67.400000000000006</v>
      </c>
      <c r="F88" s="1"/>
    </row>
    <row r="89" spans="1:6" ht="20.25" customHeight="1">
      <c r="A89" s="1">
        <v>88</v>
      </c>
      <c r="B89" s="1" t="s">
        <v>143</v>
      </c>
      <c r="C89" s="1" t="s">
        <v>188</v>
      </c>
      <c r="D89" s="4" t="s">
        <v>189</v>
      </c>
      <c r="E89" s="1">
        <v>67.400000000000006</v>
      </c>
      <c r="F89" s="1"/>
    </row>
    <row r="90" spans="1:6" ht="20.25" customHeight="1">
      <c r="A90" s="1">
        <v>89</v>
      </c>
      <c r="B90" s="1" t="s">
        <v>143</v>
      </c>
      <c r="C90" s="1" t="s">
        <v>190</v>
      </c>
      <c r="D90" s="4" t="s">
        <v>191</v>
      </c>
      <c r="E90" s="1">
        <v>66.8</v>
      </c>
      <c r="F90" s="1"/>
    </row>
    <row r="91" spans="1:6" ht="20.25" customHeight="1">
      <c r="A91" s="1">
        <v>90</v>
      </c>
      <c r="B91" s="1" t="s">
        <v>143</v>
      </c>
      <c r="C91" s="1" t="s">
        <v>192</v>
      </c>
      <c r="D91" s="4" t="s">
        <v>193</v>
      </c>
      <c r="E91" s="1">
        <v>66.599999999999994</v>
      </c>
      <c r="F91" s="1"/>
    </row>
    <row r="92" spans="1:6" ht="20.25" customHeight="1">
      <c r="A92" s="1">
        <v>91</v>
      </c>
      <c r="B92" s="1" t="s">
        <v>143</v>
      </c>
      <c r="C92" s="1" t="s">
        <v>194</v>
      </c>
      <c r="D92" s="4" t="s">
        <v>195</v>
      </c>
      <c r="E92" s="1">
        <v>66.599999999999994</v>
      </c>
      <c r="F92" s="1"/>
    </row>
    <row r="93" spans="1:6" ht="20.25" customHeight="1">
      <c r="A93" s="1">
        <v>92</v>
      </c>
      <c r="B93" s="1" t="s">
        <v>143</v>
      </c>
      <c r="C93" s="1" t="s">
        <v>196</v>
      </c>
      <c r="D93" s="4" t="s">
        <v>197</v>
      </c>
      <c r="E93" s="1">
        <v>66.400000000000006</v>
      </c>
      <c r="F93" s="1"/>
    </row>
    <row r="94" spans="1:6" ht="20.25" customHeight="1">
      <c r="A94" s="1">
        <v>93</v>
      </c>
      <c r="B94" s="1" t="s">
        <v>143</v>
      </c>
      <c r="C94" s="1" t="s">
        <v>198</v>
      </c>
      <c r="D94" s="4" t="s">
        <v>199</v>
      </c>
      <c r="E94" s="1">
        <v>65.8</v>
      </c>
      <c r="F94" s="1"/>
    </row>
    <row r="95" spans="1:6" ht="20.25" customHeight="1">
      <c r="A95" s="1">
        <v>94</v>
      </c>
      <c r="B95" s="1" t="s">
        <v>143</v>
      </c>
      <c r="C95" s="1" t="s">
        <v>200</v>
      </c>
      <c r="D95" s="4" t="s">
        <v>201</v>
      </c>
      <c r="E95" s="1">
        <v>65.599999999999994</v>
      </c>
      <c r="F95" s="1"/>
    </row>
    <row r="96" spans="1:6" ht="20.25" customHeight="1">
      <c r="A96" s="1">
        <v>95</v>
      </c>
      <c r="B96" s="1" t="s">
        <v>143</v>
      </c>
      <c r="C96" s="1" t="s">
        <v>202</v>
      </c>
      <c r="D96" s="4" t="s">
        <v>203</v>
      </c>
      <c r="E96" s="1">
        <v>65.400000000000006</v>
      </c>
      <c r="F96" s="1"/>
    </row>
    <row r="97" spans="1:6" ht="20.25" customHeight="1">
      <c r="A97" s="1">
        <v>96</v>
      </c>
      <c r="B97" s="1" t="s">
        <v>143</v>
      </c>
      <c r="C97" s="1" t="s">
        <v>204</v>
      </c>
      <c r="D97" s="4" t="s">
        <v>205</v>
      </c>
      <c r="E97" s="1">
        <v>65.2</v>
      </c>
      <c r="F97" s="1"/>
    </row>
    <row r="98" spans="1:6" ht="20.25" customHeight="1">
      <c r="A98" s="1">
        <v>97</v>
      </c>
      <c r="B98" s="1" t="s">
        <v>143</v>
      </c>
      <c r="C98" s="1" t="s">
        <v>206</v>
      </c>
      <c r="D98" s="4" t="s">
        <v>207</v>
      </c>
      <c r="E98" s="1">
        <v>64.8</v>
      </c>
      <c r="F98" s="1"/>
    </row>
    <row r="99" spans="1:6" ht="20.25" customHeight="1">
      <c r="A99" s="1">
        <v>98</v>
      </c>
      <c r="B99" s="1" t="s">
        <v>143</v>
      </c>
      <c r="C99" s="1" t="s">
        <v>208</v>
      </c>
      <c r="D99" s="4" t="s">
        <v>209</v>
      </c>
      <c r="E99" s="1">
        <v>64.599999999999994</v>
      </c>
      <c r="F99" s="1"/>
    </row>
    <row r="100" spans="1:6" ht="20.25" customHeight="1">
      <c r="A100" s="1">
        <v>99</v>
      </c>
      <c r="B100" s="1" t="s">
        <v>143</v>
      </c>
      <c r="C100" s="1" t="s">
        <v>210</v>
      </c>
      <c r="D100" s="4" t="s">
        <v>211</v>
      </c>
      <c r="E100" s="1">
        <v>64.599999999999994</v>
      </c>
      <c r="F100" s="1"/>
    </row>
    <row r="101" spans="1:6" ht="20.25" customHeight="1">
      <c r="A101" s="1">
        <v>100</v>
      </c>
      <c r="B101" s="1" t="s">
        <v>143</v>
      </c>
      <c r="C101" s="1" t="s">
        <v>212</v>
      </c>
      <c r="D101" s="4" t="s">
        <v>213</v>
      </c>
      <c r="E101" s="1">
        <v>63.8</v>
      </c>
      <c r="F101" s="1"/>
    </row>
    <row r="102" spans="1:6" ht="20.25" customHeight="1">
      <c r="A102" s="1">
        <v>101</v>
      </c>
      <c r="B102" s="1" t="s">
        <v>143</v>
      </c>
      <c r="C102" s="1" t="s">
        <v>214</v>
      </c>
      <c r="D102" s="4" t="s">
        <v>215</v>
      </c>
      <c r="E102" s="1">
        <v>63.6</v>
      </c>
      <c r="F102" s="1"/>
    </row>
    <row r="103" spans="1:6" ht="20.25" customHeight="1">
      <c r="A103" s="1">
        <v>102</v>
      </c>
      <c r="B103" s="1" t="s">
        <v>143</v>
      </c>
      <c r="C103" s="1" t="s">
        <v>216</v>
      </c>
      <c r="D103" s="4" t="s">
        <v>217</v>
      </c>
      <c r="E103" s="1">
        <v>63.4</v>
      </c>
      <c r="F103" s="1"/>
    </row>
    <row r="104" spans="1:6" ht="20.25" customHeight="1">
      <c r="A104" s="1">
        <v>103</v>
      </c>
      <c r="B104" s="1" t="s">
        <v>143</v>
      </c>
      <c r="C104" s="1" t="s">
        <v>218</v>
      </c>
      <c r="D104" s="4" t="s">
        <v>219</v>
      </c>
      <c r="E104" s="1">
        <v>62.4</v>
      </c>
      <c r="F104" s="1"/>
    </row>
    <row r="105" spans="1:6" ht="20.25" customHeight="1">
      <c r="A105" s="1">
        <v>104</v>
      </c>
      <c r="B105" s="1" t="s">
        <v>143</v>
      </c>
      <c r="C105" s="1" t="s">
        <v>220</v>
      </c>
      <c r="D105" s="4" t="s">
        <v>221</v>
      </c>
      <c r="E105" s="1">
        <v>61.4</v>
      </c>
      <c r="F105" s="1"/>
    </row>
    <row r="106" spans="1:6" ht="20.25" customHeight="1">
      <c r="A106" s="1">
        <v>105</v>
      </c>
      <c r="B106" s="1" t="s">
        <v>143</v>
      </c>
      <c r="C106" s="1" t="s">
        <v>222</v>
      </c>
      <c r="D106" s="4" t="s">
        <v>223</v>
      </c>
      <c r="E106" s="1">
        <v>61</v>
      </c>
      <c r="F106" s="1"/>
    </row>
    <row r="107" spans="1:6" ht="20.25" customHeight="1">
      <c r="A107" s="1">
        <v>106</v>
      </c>
      <c r="B107" s="1" t="s">
        <v>143</v>
      </c>
      <c r="C107" s="1" t="s">
        <v>224</v>
      </c>
      <c r="D107" s="4" t="s">
        <v>225</v>
      </c>
      <c r="E107" s="1">
        <v>59.4</v>
      </c>
      <c r="F107" s="1"/>
    </row>
    <row r="108" spans="1:6" ht="20.25" customHeight="1">
      <c r="A108" s="1">
        <v>107</v>
      </c>
      <c r="B108" s="1" t="s">
        <v>143</v>
      </c>
      <c r="C108" s="1" t="s">
        <v>226</v>
      </c>
      <c r="D108" s="4" t="s">
        <v>227</v>
      </c>
      <c r="E108" s="1">
        <v>59.2</v>
      </c>
      <c r="F108" s="1"/>
    </row>
    <row r="109" spans="1:6" ht="20.25" customHeight="1">
      <c r="A109" s="1">
        <v>108</v>
      </c>
      <c r="B109" s="1" t="s">
        <v>143</v>
      </c>
      <c r="C109" s="1" t="s">
        <v>228</v>
      </c>
      <c r="D109" s="4" t="s">
        <v>229</v>
      </c>
      <c r="E109" s="1">
        <v>59.2</v>
      </c>
      <c r="F109" s="1"/>
    </row>
    <row r="110" spans="1:6" ht="20.25" customHeight="1">
      <c r="A110" s="1">
        <v>109</v>
      </c>
      <c r="B110" s="1" t="s">
        <v>143</v>
      </c>
      <c r="C110" s="1" t="s">
        <v>230</v>
      </c>
      <c r="D110" s="4" t="s">
        <v>231</v>
      </c>
      <c r="E110" s="1">
        <v>58.8</v>
      </c>
      <c r="F110" s="1"/>
    </row>
    <row r="111" spans="1:6" ht="20.25" customHeight="1">
      <c r="A111" s="1">
        <v>110</v>
      </c>
      <c r="B111" s="1" t="s">
        <v>143</v>
      </c>
      <c r="C111" s="1" t="s">
        <v>232</v>
      </c>
      <c r="D111" s="4" t="s">
        <v>233</v>
      </c>
      <c r="E111" s="1">
        <v>58.6</v>
      </c>
      <c r="F111" s="1"/>
    </row>
    <row r="112" spans="1:6" ht="20.25" customHeight="1">
      <c r="A112" s="1">
        <v>111</v>
      </c>
      <c r="B112" s="1" t="s">
        <v>143</v>
      </c>
      <c r="C112" s="1" t="s">
        <v>234</v>
      </c>
      <c r="D112" s="4" t="s">
        <v>235</v>
      </c>
      <c r="E112" s="1">
        <v>58.4</v>
      </c>
      <c r="F112" s="1"/>
    </row>
    <row r="113" spans="1:6" ht="20.25" customHeight="1">
      <c r="A113" s="1">
        <v>112</v>
      </c>
      <c r="B113" s="1" t="s">
        <v>143</v>
      </c>
      <c r="C113" s="1" t="s">
        <v>236</v>
      </c>
      <c r="D113" s="4" t="s">
        <v>237</v>
      </c>
      <c r="E113" s="1">
        <v>58.4</v>
      </c>
      <c r="F113" s="1"/>
    </row>
    <row r="114" spans="1:6" ht="20.25" customHeight="1">
      <c r="A114" s="1">
        <v>113</v>
      </c>
      <c r="B114" s="1" t="s">
        <v>238</v>
      </c>
      <c r="C114" s="1" t="s">
        <v>239</v>
      </c>
      <c r="D114" s="4" t="s">
        <v>240</v>
      </c>
      <c r="E114" s="1">
        <v>92</v>
      </c>
      <c r="F114" s="22" t="s">
        <v>329</v>
      </c>
    </row>
    <row r="115" spans="1:6" ht="20.25" customHeight="1">
      <c r="A115" s="1">
        <v>114</v>
      </c>
      <c r="B115" s="1" t="s">
        <v>238</v>
      </c>
      <c r="C115" s="1" t="s">
        <v>241</v>
      </c>
      <c r="D115" s="4" t="s">
        <v>242</v>
      </c>
      <c r="E115" s="1">
        <v>88.8</v>
      </c>
      <c r="F115" s="22" t="s">
        <v>329</v>
      </c>
    </row>
    <row r="116" spans="1:6" ht="20.25" customHeight="1">
      <c r="A116" s="1">
        <v>115</v>
      </c>
      <c r="B116" s="1" t="s">
        <v>238</v>
      </c>
      <c r="C116" s="1" t="s">
        <v>243</v>
      </c>
      <c r="D116" s="4" t="s">
        <v>244</v>
      </c>
      <c r="E116" s="1">
        <v>88</v>
      </c>
      <c r="F116" s="22" t="s">
        <v>329</v>
      </c>
    </row>
    <row r="117" spans="1:6" ht="20.25" customHeight="1">
      <c r="A117" s="1">
        <v>116</v>
      </c>
      <c r="B117" s="1" t="s">
        <v>238</v>
      </c>
      <c r="C117" s="1" t="s">
        <v>245</v>
      </c>
      <c r="D117" s="4" t="s">
        <v>246</v>
      </c>
      <c r="E117" s="1">
        <v>86.8</v>
      </c>
      <c r="F117" s="22" t="s">
        <v>329</v>
      </c>
    </row>
    <row r="118" spans="1:6" ht="20.25" customHeight="1">
      <c r="A118" s="1">
        <v>117</v>
      </c>
      <c r="B118" s="1" t="s">
        <v>238</v>
      </c>
      <c r="C118" s="1" t="s">
        <v>247</v>
      </c>
      <c r="D118" s="4" t="s">
        <v>248</v>
      </c>
      <c r="E118" s="1">
        <v>85.6</v>
      </c>
      <c r="F118" s="22" t="s">
        <v>329</v>
      </c>
    </row>
    <row r="119" spans="1:6" ht="20.25" customHeight="1">
      <c r="A119" s="1">
        <v>118</v>
      </c>
      <c r="B119" s="1" t="s">
        <v>238</v>
      </c>
      <c r="C119" s="1" t="s">
        <v>249</v>
      </c>
      <c r="D119" s="4" t="s">
        <v>250</v>
      </c>
      <c r="E119" s="1">
        <v>84.6</v>
      </c>
      <c r="F119" s="22" t="s">
        <v>329</v>
      </c>
    </row>
    <row r="120" spans="1:6" ht="20.25" customHeight="1">
      <c r="A120" s="1">
        <v>119</v>
      </c>
      <c r="B120" s="1" t="s">
        <v>238</v>
      </c>
      <c r="C120" s="1" t="s">
        <v>251</v>
      </c>
      <c r="D120" s="4" t="s">
        <v>252</v>
      </c>
      <c r="E120" s="1">
        <v>84.4</v>
      </c>
      <c r="F120" s="22" t="s">
        <v>329</v>
      </c>
    </row>
    <row r="121" spans="1:6" ht="20.25" customHeight="1">
      <c r="A121" s="1">
        <v>120</v>
      </c>
      <c r="B121" s="1" t="s">
        <v>238</v>
      </c>
      <c r="C121" s="1" t="s">
        <v>253</v>
      </c>
      <c r="D121" s="4" t="s">
        <v>254</v>
      </c>
      <c r="E121" s="1">
        <v>83.8</v>
      </c>
      <c r="F121" s="22" t="s">
        <v>329</v>
      </c>
    </row>
    <row r="122" spans="1:6" ht="20.25" customHeight="1">
      <c r="A122" s="1">
        <v>121</v>
      </c>
      <c r="B122" s="1" t="s">
        <v>238</v>
      </c>
      <c r="C122" s="1" t="s">
        <v>255</v>
      </c>
      <c r="D122" s="4" t="s">
        <v>256</v>
      </c>
      <c r="E122" s="1">
        <v>83.8</v>
      </c>
      <c r="F122" s="22" t="s">
        <v>329</v>
      </c>
    </row>
    <row r="123" spans="1:6" ht="20.25" customHeight="1">
      <c r="A123" s="1">
        <v>122</v>
      </c>
      <c r="B123" s="1" t="s">
        <v>238</v>
      </c>
      <c r="C123" s="1" t="s">
        <v>257</v>
      </c>
      <c r="D123" s="4" t="s">
        <v>258</v>
      </c>
      <c r="E123" s="1">
        <v>83.8</v>
      </c>
      <c r="F123" s="22" t="s">
        <v>329</v>
      </c>
    </row>
    <row r="124" spans="1:6" ht="20.25" customHeight="1">
      <c r="A124" s="1">
        <v>123</v>
      </c>
      <c r="B124" s="1" t="s">
        <v>238</v>
      </c>
      <c r="C124" s="1" t="s">
        <v>259</v>
      </c>
      <c r="D124" s="4" t="s">
        <v>260</v>
      </c>
      <c r="E124" s="1">
        <v>83.6</v>
      </c>
      <c r="F124" s="22" t="s">
        <v>329</v>
      </c>
    </row>
    <row r="125" spans="1:6" ht="20.25" customHeight="1">
      <c r="A125" s="1">
        <v>124</v>
      </c>
      <c r="B125" s="1" t="s">
        <v>238</v>
      </c>
      <c r="C125" s="1" t="s">
        <v>261</v>
      </c>
      <c r="D125" s="4" t="s">
        <v>262</v>
      </c>
      <c r="E125" s="1">
        <v>83.6</v>
      </c>
      <c r="F125" s="22" t="s">
        <v>329</v>
      </c>
    </row>
    <row r="126" spans="1:6" ht="20.25" customHeight="1">
      <c r="A126" s="1">
        <v>125</v>
      </c>
      <c r="B126" s="1" t="s">
        <v>238</v>
      </c>
      <c r="C126" s="1" t="s">
        <v>263</v>
      </c>
      <c r="D126" s="4" t="s">
        <v>264</v>
      </c>
      <c r="E126" s="1">
        <v>83.6</v>
      </c>
      <c r="F126" s="22" t="s">
        <v>329</v>
      </c>
    </row>
    <row r="127" spans="1:6" ht="20.25" customHeight="1">
      <c r="A127" s="1">
        <v>126</v>
      </c>
      <c r="B127" s="1" t="s">
        <v>238</v>
      </c>
      <c r="C127" s="1" t="s">
        <v>265</v>
      </c>
      <c r="D127" s="4" t="s">
        <v>266</v>
      </c>
      <c r="E127" s="1">
        <v>82.6</v>
      </c>
      <c r="F127" s="22" t="s">
        <v>329</v>
      </c>
    </row>
    <row r="128" spans="1:6" ht="20.25" customHeight="1">
      <c r="A128" s="1">
        <v>127</v>
      </c>
      <c r="B128" s="1" t="s">
        <v>238</v>
      </c>
      <c r="C128" s="1" t="s">
        <v>267</v>
      </c>
      <c r="D128" s="4" t="s">
        <v>268</v>
      </c>
      <c r="E128" s="1">
        <v>82</v>
      </c>
      <c r="F128" s="22" t="s">
        <v>329</v>
      </c>
    </row>
    <row r="129" spans="1:6" ht="20.25" customHeight="1">
      <c r="A129" s="1">
        <v>128</v>
      </c>
      <c r="B129" s="1" t="s">
        <v>238</v>
      </c>
      <c r="C129" s="1" t="s">
        <v>269</v>
      </c>
      <c r="D129" s="4" t="s">
        <v>270</v>
      </c>
      <c r="E129" s="1">
        <v>81.8</v>
      </c>
      <c r="F129" s="22" t="s">
        <v>329</v>
      </c>
    </row>
    <row r="130" spans="1:6" ht="20.25" customHeight="1">
      <c r="A130" s="1">
        <v>129</v>
      </c>
      <c r="B130" s="1" t="s">
        <v>238</v>
      </c>
      <c r="C130" s="1" t="s">
        <v>271</v>
      </c>
      <c r="D130" s="4" t="s">
        <v>272</v>
      </c>
      <c r="E130" s="1">
        <v>81</v>
      </c>
      <c r="F130" s="1"/>
    </row>
    <row r="131" spans="1:6" ht="20.25" customHeight="1">
      <c r="A131" s="1">
        <v>130</v>
      </c>
      <c r="B131" s="1" t="s">
        <v>238</v>
      </c>
      <c r="C131" s="1" t="s">
        <v>273</v>
      </c>
      <c r="D131" s="4" t="s">
        <v>274</v>
      </c>
      <c r="E131" s="1">
        <v>80.8</v>
      </c>
      <c r="F131" s="22" t="s">
        <v>329</v>
      </c>
    </row>
    <row r="132" spans="1:6" ht="20.25" customHeight="1">
      <c r="A132" s="1">
        <v>131</v>
      </c>
      <c r="B132" s="1" t="s">
        <v>238</v>
      </c>
      <c r="C132" s="1" t="s">
        <v>275</v>
      </c>
      <c r="D132" s="4" t="s">
        <v>276</v>
      </c>
      <c r="E132" s="1">
        <v>80.2</v>
      </c>
      <c r="F132" s="22" t="s">
        <v>329</v>
      </c>
    </row>
    <row r="133" spans="1:6" ht="20.25" customHeight="1">
      <c r="A133" s="1">
        <v>132</v>
      </c>
      <c r="B133" s="1" t="s">
        <v>238</v>
      </c>
      <c r="C133" s="1" t="s">
        <v>277</v>
      </c>
      <c r="D133" s="4" t="s">
        <v>278</v>
      </c>
      <c r="E133" s="1">
        <v>79.8</v>
      </c>
      <c r="F133" s="1"/>
    </row>
    <row r="134" spans="1:6" ht="20.25" customHeight="1">
      <c r="A134" s="1">
        <v>133</v>
      </c>
      <c r="B134" s="1" t="s">
        <v>279</v>
      </c>
      <c r="C134" s="1" t="str">
        <f>"李培培"</f>
        <v>李培培</v>
      </c>
      <c r="D134" s="1"/>
      <c r="E134" s="1"/>
      <c r="F134" s="1" t="s">
        <v>280</v>
      </c>
    </row>
    <row r="135" spans="1:6" ht="20.25" customHeight="1">
      <c r="A135" s="1">
        <v>134</v>
      </c>
      <c r="B135" s="1" t="s">
        <v>281</v>
      </c>
      <c r="C135" s="1" t="str">
        <f>"程思琪"</f>
        <v>程思琪</v>
      </c>
      <c r="D135" s="1"/>
      <c r="E135" s="1"/>
      <c r="F135" s="1" t="s">
        <v>280</v>
      </c>
    </row>
    <row r="136" spans="1:6" ht="20.25" customHeight="1">
      <c r="A136" s="1">
        <v>135</v>
      </c>
      <c r="B136" s="1" t="s">
        <v>282</v>
      </c>
      <c r="C136" s="1" t="str">
        <f>"陈莹"</f>
        <v>陈莹</v>
      </c>
      <c r="D136" s="1"/>
      <c r="E136" s="1"/>
      <c r="F136" s="1" t="s">
        <v>280</v>
      </c>
    </row>
    <row r="137" spans="1:6" ht="20.25" customHeight="1">
      <c r="A137" s="1">
        <v>136</v>
      </c>
      <c r="B137" s="1" t="s">
        <v>282</v>
      </c>
      <c r="C137" s="1" t="str">
        <f>"陈曼玉"</f>
        <v>陈曼玉</v>
      </c>
      <c r="D137" s="1"/>
      <c r="E137" s="1"/>
      <c r="F137" s="1" t="s">
        <v>280</v>
      </c>
    </row>
    <row r="138" spans="1:6" ht="20.25" customHeight="1">
      <c r="A138" s="1">
        <v>137</v>
      </c>
      <c r="B138" s="1" t="s">
        <v>282</v>
      </c>
      <c r="C138" s="1" t="str">
        <f>"邵茜茜"</f>
        <v>邵茜茜</v>
      </c>
      <c r="D138" s="1"/>
      <c r="E138" s="1"/>
      <c r="F138" s="1" t="s">
        <v>280</v>
      </c>
    </row>
    <row r="139" spans="1:6" ht="20.25" customHeight="1">
      <c r="A139" s="1">
        <v>138</v>
      </c>
      <c r="B139" s="1" t="s">
        <v>282</v>
      </c>
      <c r="C139" s="1" t="str">
        <f>"王彤"</f>
        <v>王彤</v>
      </c>
      <c r="D139" s="1"/>
      <c r="E139" s="1"/>
      <c r="F139" s="1" t="s">
        <v>280</v>
      </c>
    </row>
    <row r="140" spans="1:6" ht="20.25" customHeight="1">
      <c r="A140" s="1">
        <v>139</v>
      </c>
      <c r="B140" s="1" t="s">
        <v>283</v>
      </c>
      <c r="C140" s="1" t="str">
        <f>"孙兰婷"</f>
        <v>孙兰婷</v>
      </c>
      <c r="D140" s="1"/>
      <c r="E140" s="1"/>
      <c r="F140" s="1" t="s">
        <v>280</v>
      </c>
    </row>
    <row r="141" spans="1:6" ht="20.25" customHeight="1">
      <c r="A141" s="1">
        <v>140</v>
      </c>
      <c r="B141" s="1" t="s">
        <v>283</v>
      </c>
      <c r="C141" s="1" t="str">
        <f>"李肖晴"</f>
        <v>李肖晴</v>
      </c>
      <c r="D141" s="1"/>
      <c r="E141" s="1"/>
      <c r="F141" s="1" t="s">
        <v>280</v>
      </c>
    </row>
    <row r="142" spans="1:6" ht="20.25" customHeight="1">
      <c r="A142" s="1">
        <v>141</v>
      </c>
      <c r="B142" s="1" t="s">
        <v>283</v>
      </c>
      <c r="C142" s="1" t="str">
        <f>"濮绘绘"</f>
        <v>濮绘绘</v>
      </c>
      <c r="D142" s="1"/>
      <c r="E142" s="1"/>
      <c r="F142" s="1" t="s">
        <v>280</v>
      </c>
    </row>
    <row r="143" spans="1:6" ht="20.25" customHeight="1">
      <c r="A143" s="1">
        <v>142</v>
      </c>
      <c r="B143" s="1" t="s">
        <v>284</v>
      </c>
      <c r="C143" s="1" t="str">
        <f>"王强"</f>
        <v>王强</v>
      </c>
      <c r="D143" s="1"/>
      <c r="E143" s="1"/>
      <c r="F143" s="1" t="s">
        <v>280</v>
      </c>
    </row>
    <row r="144" spans="1:6" ht="20.25" customHeight="1">
      <c r="A144" s="1">
        <v>143</v>
      </c>
      <c r="B144" s="1" t="s">
        <v>284</v>
      </c>
      <c r="C144" s="1" t="str">
        <f>"周宗林"</f>
        <v>周宗林</v>
      </c>
      <c r="D144" s="1"/>
      <c r="E144" s="1"/>
      <c r="F144" s="1" t="s">
        <v>280</v>
      </c>
    </row>
    <row r="145" spans="1:6" ht="20.25" customHeight="1">
      <c r="A145" s="1">
        <v>144</v>
      </c>
      <c r="B145" s="1" t="s">
        <v>284</v>
      </c>
      <c r="C145" s="1" t="str">
        <f>"石磊"</f>
        <v>石磊</v>
      </c>
      <c r="D145" s="1"/>
      <c r="E145" s="1"/>
      <c r="F145" s="1" t="s">
        <v>280</v>
      </c>
    </row>
    <row r="146" spans="1:6" ht="20.25" customHeight="1">
      <c r="A146" s="1">
        <v>145</v>
      </c>
      <c r="B146" s="1" t="s">
        <v>284</v>
      </c>
      <c r="C146" s="1" t="str">
        <f>"张文卓"</f>
        <v>张文卓</v>
      </c>
      <c r="D146" s="1"/>
      <c r="E146" s="1"/>
      <c r="F146" s="1" t="s">
        <v>280</v>
      </c>
    </row>
    <row r="147" spans="1:6" ht="20.25" customHeight="1">
      <c r="A147" s="1">
        <v>146</v>
      </c>
      <c r="B147" s="1" t="s">
        <v>284</v>
      </c>
      <c r="C147" s="1" t="str">
        <f>"陈敬宇"</f>
        <v>陈敬宇</v>
      </c>
      <c r="D147" s="1"/>
      <c r="E147" s="1"/>
      <c r="F147" s="1" t="s">
        <v>280</v>
      </c>
    </row>
    <row r="148" spans="1:6" ht="20.25" customHeight="1">
      <c r="A148" s="1">
        <v>147</v>
      </c>
      <c r="B148" s="1" t="s">
        <v>285</v>
      </c>
      <c r="C148" s="1" t="str">
        <f>"侯克龙"</f>
        <v>侯克龙</v>
      </c>
      <c r="D148" s="1"/>
      <c r="E148" s="1"/>
      <c r="F148" s="1" t="s">
        <v>280</v>
      </c>
    </row>
    <row r="149" spans="1:6" ht="20.25" customHeight="1">
      <c r="A149" s="1">
        <v>148</v>
      </c>
      <c r="B149" s="1" t="s">
        <v>285</v>
      </c>
      <c r="C149" s="1" t="str">
        <f>"许晓函"</f>
        <v>许晓函</v>
      </c>
      <c r="D149" s="1"/>
      <c r="E149" s="1"/>
      <c r="F149" s="1" t="s">
        <v>280</v>
      </c>
    </row>
    <row r="150" spans="1:6" ht="20.25" customHeight="1">
      <c r="A150" s="1">
        <v>149</v>
      </c>
      <c r="B150" s="1" t="s">
        <v>286</v>
      </c>
      <c r="C150" s="1" t="str">
        <f>"邹云辉"</f>
        <v>邹云辉</v>
      </c>
      <c r="D150" s="1"/>
      <c r="E150" s="1"/>
      <c r="F150" s="1" t="s">
        <v>280</v>
      </c>
    </row>
    <row r="151" spans="1:6" ht="20.25" customHeight="1">
      <c r="A151" s="1">
        <v>150</v>
      </c>
      <c r="B151" s="1" t="s">
        <v>286</v>
      </c>
      <c r="C151" s="1" t="str">
        <f>"刘长枫"</f>
        <v>刘长枫</v>
      </c>
      <c r="D151" s="1"/>
      <c r="E151" s="1"/>
      <c r="F151" s="1" t="s">
        <v>280</v>
      </c>
    </row>
    <row r="152" spans="1:6" ht="20.25" customHeight="1">
      <c r="A152" s="1">
        <v>151</v>
      </c>
      <c r="B152" s="1" t="s">
        <v>286</v>
      </c>
      <c r="C152" s="1" t="str">
        <f>"张小飞"</f>
        <v>张小飞</v>
      </c>
      <c r="D152" s="1"/>
      <c r="E152" s="1"/>
      <c r="F152" s="1" t="s">
        <v>280</v>
      </c>
    </row>
    <row r="153" spans="1:6" ht="20.25" customHeight="1">
      <c r="A153" s="1">
        <v>152</v>
      </c>
      <c r="B153" s="1" t="s">
        <v>287</v>
      </c>
      <c r="C153" s="1" t="str">
        <f>"戚磊"</f>
        <v>戚磊</v>
      </c>
      <c r="D153" s="1"/>
      <c r="E153" s="1"/>
      <c r="F153" s="1" t="s">
        <v>288</v>
      </c>
    </row>
    <row r="154" spans="1:6" ht="20.25" customHeight="1">
      <c r="A154" s="1">
        <v>153</v>
      </c>
      <c r="B154" s="1" t="s">
        <v>287</v>
      </c>
      <c r="C154" s="1" t="str">
        <f>"张盼"</f>
        <v>张盼</v>
      </c>
      <c r="D154" s="1"/>
      <c r="E154" s="1"/>
      <c r="F154" s="1" t="s">
        <v>288</v>
      </c>
    </row>
    <row r="155" spans="1:6" ht="20.25" customHeight="1">
      <c r="A155" s="1">
        <v>154</v>
      </c>
      <c r="B155" s="1" t="s">
        <v>287</v>
      </c>
      <c r="C155" s="1" t="str">
        <f>"王朋诗"</f>
        <v>王朋诗</v>
      </c>
      <c r="D155" s="1"/>
      <c r="E155" s="1"/>
      <c r="F155" s="1" t="s">
        <v>288</v>
      </c>
    </row>
    <row r="156" spans="1:6" ht="20.25" customHeight="1">
      <c r="A156" s="1">
        <v>155</v>
      </c>
      <c r="B156" s="1" t="s">
        <v>287</v>
      </c>
      <c r="C156" s="1" t="str">
        <f>"邱元英"</f>
        <v>邱元英</v>
      </c>
      <c r="D156" s="1"/>
      <c r="E156" s="1"/>
      <c r="F156" s="1" t="s">
        <v>288</v>
      </c>
    </row>
    <row r="157" spans="1:6" ht="20.25" customHeight="1">
      <c r="A157" s="1">
        <v>156</v>
      </c>
      <c r="B157" s="1" t="s">
        <v>289</v>
      </c>
      <c r="C157" s="1" t="str">
        <f>"许崇强"</f>
        <v>许崇强</v>
      </c>
      <c r="D157" s="1"/>
      <c r="E157" s="1"/>
      <c r="F157" s="1" t="s">
        <v>288</v>
      </c>
    </row>
    <row r="158" spans="1:6" ht="20.25" customHeight="1">
      <c r="A158" s="1">
        <v>157</v>
      </c>
      <c r="B158" s="1" t="s">
        <v>289</v>
      </c>
      <c r="C158" s="1" t="str">
        <f>"陈亚男"</f>
        <v>陈亚男</v>
      </c>
      <c r="D158" s="1"/>
      <c r="E158" s="1"/>
      <c r="F158" s="1" t="s">
        <v>288</v>
      </c>
    </row>
    <row r="159" spans="1:6" ht="20.25" customHeight="1">
      <c r="A159" s="1">
        <v>158</v>
      </c>
      <c r="B159" s="1" t="s">
        <v>289</v>
      </c>
      <c r="C159" s="1" t="str">
        <f>"忽德运"</f>
        <v>忽德运</v>
      </c>
      <c r="D159" s="1"/>
      <c r="E159" s="1"/>
      <c r="F159" s="1" t="s">
        <v>288</v>
      </c>
    </row>
  </sheetData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workbookViewId="0">
      <selection activeCell="E1" sqref="E1"/>
    </sheetView>
  </sheetViews>
  <sheetFormatPr defaultRowHeight="13.5"/>
  <cols>
    <col min="2" max="2" width="26.875" customWidth="1"/>
    <col min="3" max="3" width="14.625" customWidth="1"/>
    <col min="4" max="4" width="18.625" customWidth="1"/>
    <col min="5" max="5" width="14" customWidth="1"/>
    <col min="6" max="6" width="34" customWidth="1"/>
  </cols>
  <sheetData>
    <row r="1" spans="1:6" ht="27.75" customHeight="1">
      <c r="A1" s="5" t="s">
        <v>0</v>
      </c>
      <c r="B1" s="5" t="s">
        <v>1</v>
      </c>
      <c r="C1" s="5" t="s">
        <v>2</v>
      </c>
      <c r="D1" s="5" t="s">
        <v>3</v>
      </c>
      <c r="E1" s="6" t="s">
        <v>290</v>
      </c>
      <c r="F1" s="6" t="s">
        <v>4</v>
      </c>
    </row>
    <row r="2" spans="1:6" ht="27.75" customHeight="1">
      <c r="A2" s="5">
        <v>1</v>
      </c>
      <c r="B2" s="5" t="s">
        <v>291</v>
      </c>
      <c r="C2" s="5" t="str">
        <f>"杨婉婷"</f>
        <v>杨婉婷</v>
      </c>
      <c r="D2" s="5" t="str">
        <f>"2020020121"</f>
        <v>2020020121</v>
      </c>
      <c r="E2" s="7">
        <v>80.599999999999994</v>
      </c>
      <c r="F2" s="8"/>
    </row>
    <row r="3" spans="1:6" ht="27.75" customHeight="1">
      <c r="A3" s="5">
        <v>2</v>
      </c>
      <c r="B3" s="5" t="s">
        <v>291</v>
      </c>
      <c r="C3" s="5" t="str">
        <f>"王琼艳"</f>
        <v>王琼艳</v>
      </c>
      <c r="D3" s="5" t="str">
        <f>"2020020123"</f>
        <v>2020020123</v>
      </c>
      <c r="E3" s="7">
        <v>77.400000000000006</v>
      </c>
      <c r="F3" s="8"/>
    </row>
    <row r="4" spans="1:6" ht="27.75" customHeight="1">
      <c r="A4" s="5">
        <v>3</v>
      </c>
      <c r="B4" s="5" t="s">
        <v>291</v>
      </c>
      <c r="C4" s="5" t="str">
        <f>"周旋"</f>
        <v>周旋</v>
      </c>
      <c r="D4" s="5" t="str">
        <f>"2020020204"</f>
        <v>2020020204</v>
      </c>
      <c r="E4" s="7">
        <v>75.599999999999994</v>
      </c>
      <c r="F4" s="8"/>
    </row>
    <row r="5" spans="1:6" ht="27.75" customHeight="1">
      <c r="A5" s="5">
        <v>4</v>
      </c>
      <c r="B5" s="5" t="s">
        <v>291</v>
      </c>
      <c r="C5" s="5" t="str">
        <f>"王静"</f>
        <v>王静</v>
      </c>
      <c r="D5" s="5" t="str">
        <f>"2020020124"</f>
        <v>2020020124</v>
      </c>
      <c r="E5" s="7">
        <v>72.599999999999994</v>
      </c>
      <c r="F5" s="8"/>
    </row>
    <row r="6" spans="1:6" ht="27.75" customHeight="1">
      <c r="A6" s="5">
        <v>5</v>
      </c>
      <c r="B6" s="5" t="s">
        <v>291</v>
      </c>
      <c r="C6" s="5" t="str">
        <f>"杨晴晴"</f>
        <v>杨晴晴</v>
      </c>
      <c r="D6" s="5" t="str">
        <f>"2020020205"</f>
        <v>2020020205</v>
      </c>
      <c r="E6" s="7">
        <v>69.400000000000006</v>
      </c>
      <c r="F6" s="8"/>
    </row>
    <row r="7" spans="1:6" ht="27.75" customHeight="1">
      <c r="A7" s="5">
        <v>6</v>
      </c>
      <c r="B7" s="5" t="s">
        <v>292</v>
      </c>
      <c r="C7" s="5" t="str">
        <f>"燕萍"</f>
        <v>燕萍</v>
      </c>
      <c r="D7" s="5" t="str">
        <f>"2020022118"</f>
        <v>2020022118</v>
      </c>
      <c r="E7" s="7">
        <v>65.2</v>
      </c>
      <c r="F7" s="8"/>
    </row>
    <row r="8" spans="1:6" ht="27.75" customHeight="1">
      <c r="A8" s="5">
        <v>7</v>
      </c>
      <c r="B8" s="5" t="s">
        <v>292</v>
      </c>
      <c r="C8" s="5" t="str">
        <f>"曹培琴"</f>
        <v>曹培琴</v>
      </c>
      <c r="D8" s="5" t="str">
        <f>"2020022121"</f>
        <v>2020022121</v>
      </c>
      <c r="E8" s="7">
        <v>65.2</v>
      </c>
      <c r="F8" s="8"/>
    </row>
    <row r="9" spans="1:6" ht="27.75" customHeight="1">
      <c r="A9" s="5">
        <v>8</v>
      </c>
      <c r="B9" s="5" t="s">
        <v>292</v>
      </c>
      <c r="C9" s="5" t="str">
        <f>"王季红"</f>
        <v>王季红</v>
      </c>
      <c r="D9" s="5" t="str">
        <f>"2020022110"</f>
        <v>2020022110</v>
      </c>
      <c r="E9" s="7">
        <v>62.4</v>
      </c>
      <c r="F9" s="8"/>
    </row>
    <row r="10" spans="1:6" ht="27.75" customHeight="1">
      <c r="A10" s="5">
        <v>9</v>
      </c>
      <c r="B10" s="5" t="s">
        <v>293</v>
      </c>
      <c r="C10" s="5" t="str">
        <f>"陈国强"</f>
        <v>陈国强</v>
      </c>
      <c r="D10" s="5" t="str">
        <f>"2020022904"</f>
        <v>2020022904</v>
      </c>
      <c r="E10" s="7">
        <v>64.400000000000006</v>
      </c>
      <c r="F10" s="8"/>
    </row>
    <row r="11" spans="1:6" ht="27.75" customHeight="1">
      <c r="A11" s="5">
        <v>10</v>
      </c>
      <c r="B11" s="5" t="s">
        <v>294</v>
      </c>
      <c r="C11" s="5" t="str">
        <f>"赵怡君"</f>
        <v>赵怡君</v>
      </c>
      <c r="D11" s="5" t="str">
        <f>"2020020425"</f>
        <v>2020020425</v>
      </c>
      <c r="E11" s="7">
        <v>91.8</v>
      </c>
      <c r="F11" s="8"/>
    </row>
    <row r="12" spans="1:6" ht="27.75" customHeight="1">
      <c r="A12" s="5">
        <v>11</v>
      </c>
      <c r="B12" s="5" t="s">
        <v>294</v>
      </c>
      <c r="C12" s="5" t="str">
        <f>"刘畅"</f>
        <v>刘畅</v>
      </c>
      <c r="D12" s="5" t="str">
        <f>"2020020428"</f>
        <v>2020020428</v>
      </c>
      <c r="E12" s="7">
        <v>84</v>
      </c>
      <c r="F12" s="8"/>
    </row>
    <row r="13" spans="1:6" ht="27.75" customHeight="1">
      <c r="A13" s="5">
        <v>12</v>
      </c>
      <c r="B13" s="5" t="s">
        <v>295</v>
      </c>
      <c r="C13" s="5" t="str">
        <f>"李光明"</f>
        <v>李光明</v>
      </c>
      <c r="D13" s="5" t="str">
        <f>"2020022915"</f>
        <v>2020022915</v>
      </c>
      <c r="E13" s="7">
        <v>56.4</v>
      </c>
      <c r="F13" s="8"/>
    </row>
    <row r="14" spans="1:6" ht="27.75" customHeight="1">
      <c r="A14" s="5">
        <v>13</v>
      </c>
      <c r="B14" s="5" t="s">
        <v>295</v>
      </c>
      <c r="C14" s="5" t="str">
        <f>"宋丽"</f>
        <v>宋丽</v>
      </c>
      <c r="D14" s="5" t="str">
        <f>"2020022912"</f>
        <v>2020022912</v>
      </c>
      <c r="E14" s="7">
        <v>56.2</v>
      </c>
      <c r="F14" s="8"/>
    </row>
    <row r="15" spans="1:6" ht="27.75" customHeight="1">
      <c r="A15" s="5">
        <v>14</v>
      </c>
      <c r="B15" s="5" t="s">
        <v>296</v>
      </c>
      <c r="C15" s="5" t="str">
        <f>"侯笑笑"</f>
        <v>侯笑笑</v>
      </c>
      <c r="D15" s="5" t="str">
        <f>"2020024626"</f>
        <v>2020024626</v>
      </c>
      <c r="E15" s="7">
        <v>68.2</v>
      </c>
      <c r="F15" s="8"/>
    </row>
    <row r="16" spans="1:6" ht="27.75" customHeight="1">
      <c r="A16" s="5">
        <v>15</v>
      </c>
      <c r="B16" s="5" t="s">
        <v>296</v>
      </c>
      <c r="C16" s="5" t="str">
        <f>"营曼曼"</f>
        <v>营曼曼</v>
      </c>
      <c r="D16" s="5" t="str">
        <f>"2020024623"</f>
        <v>2020024623</v>
      </c>
      <c r="E16" s="7">
        <v>64.8</v>
      </c>
      <c r="F16" s="8"/>
    </row>
    <row r="17" spans="1:6" ht="27.75" customHeight="1">
      <c r="A17" s="5">
        <v>16</v>
      </c>
      <c r="B17" s="5" t="s">
        <v>296</v>
      </c>
      <c r="C17" s="5" t="str">
        <f>"李文静"</f>
        <v>李文静</v>
      </c>
      <c r="D17" s="5" t="str">
        <f>"2020024627"</f>
        <v>2020024627</v>
      </c>
      <c r="E17" s="7">
        <v>61.6</v>
      </c>
      <c r="F17" s="8"/>
    </row>
    <row r="18" spans="1:6" ht="27.75" customHeight="1">
      <c r="A18" s="5">
        <v>17</v>
      </c>
      <c r="B18" s="5" t="s">
        <v>297</v>
      </c>
      <c r="C18" s="5" t="str">
        <f>"王金"</f>
        <v>王金</v>
      </c>
      <c r="D18" s="5" t="str">
        <f>"2020024904"</f>
        <v>2020024904</v>
      </c>
      <c r="E18" s="7">
        <v>80.8</v>
      </c>
      <c r="F18" s="8"/>
    </row>
    <row r="19" spans="1:6" ht="27.75" customHeight="1">
      <c r="A19" s="5">
        <v>18</v>
      </c>
      <c r="B19" s="5" t="s">
        <v>297</v>
      </c>
      <c r="C19" s="5" t="str">
        <f>"温露露"</f>
        <v>温露露</v>
      </c>
      <c r="D19" s="5" t="str">
        <f>"2020025019"</f>
        <v>2020025019</v>
      </c>
      <c r="E19" s="7">
        <v>77.8</v>
      </c>
      <c r="F19" s="8"/>
    </row>
    <row r="20" spans="1:6" ht="27.75" customHeight="1">
      <c r="A20" s="5">
        <v>19</v>
      </c>
      <c r="B20" s="5" t="s">
        <v>297</v>
      </c>
      <c r="C20" s="5" t="str">
        <f>"任丽"</f>
        <v>任丽</v>
      </c>
      <c r="D20" s="5" t="str">
        <f>"2020024709"</f>
        <v>2020024709</v>
      </c>
      <c r="E20" s="7">
        <v>75.8</v>
      </c>
      <c r="F20" s="8"/>
    </row>
    <row r="21" spans="1:6" ht="27.75" customHeight="1">
      <c r="A21" s="5">
        <v>20</v>
      </c>
      <c r="B21" s="5" t="s">
        <v>297</v>
      </c>
      <c r="C21" s="5" t="str">
        <f>"王玲"</f>
        <v>王玲</v>
      </c>
      <c r="D21" s="5" t="str">
        <f>"2020024815"</f>
        <v>2020024815</v>
      </c>
      <c r="E21" s="7">
        <v>75</v>
      </c>
      <c r="F21" s="8"/>
    </row>
    <row r="22" spans="1:6" ht="27.75" customHeight="1">
      <c r="A22" s="5">
        <v>21</v>
      </c>
      <c r="B22" s="5" t="s">
        <v>297</v>
      </c>
      <c r="C22" s="5" t="str">
        <f>"赵童童"</f>
        <v>赵童童</v>
      </c>
      <c r="D22" s="5" t="str">
        <f>"2020024802"</f>
        <v>2020024802</v>
      </c>
      <c r="E22" s="7">
        <v>74.8</v>
      </c>
      <c r="F22" s="8"/>
    </row>
    <row r="23" spans="1:6" ht="27.75" customHeight="1">
      <c r="A23" s="5">
        <v>22</v>
      </c>
      <c r="B23" s="5" t="s">
        <v>297</v>
      </c>
      <c r="C23" s="5" t="str">
        <f>"王秋怡"</f>
        <v>王秋怡</v>
      </c>
      <c r="D23" s="5" t="str">
        <f>"2020024719"</f>
        <v>2020024719</v>
      </c>
      <c r="E23" s="7">
        <v>74</v>
      </c>
      <c r="F23" s="8"/>
    </row>
    <row r="24" spans="1:6" ht="27.75" customHeight="1">
      <c r="A24" s="5">
        <v>23</v>
      </c>
      <c r="B24" s="5" t="s">
        <v>297</v>
      </c>
      <c r="C24" s="5" t="str">
        <f>"张娟"</f>
        <v>张娟</v>
      </c>
      <c r="D24" s="5" t="str">
        <f>"2020024821"</f>
        <v>2020024821</v>
      </c>
      <c r="E24" s="7">
        <v>73.8</v>
      </c>
      <c r="F24" s="8"/>
    </row>
    <row r="25" spans="1:6" ht="27.75" customHeight="1">
      <c r="A25" s="5">
        <v>24</v>
      </c>
      <c r="B25" s="5" t="s">
        <v>297</v>
      </c>
      <c r="C25" s="5" t="str">
        <f>"江洁梅"</f>
        <v>江洁梅</v>
      </c>
      <c r="D25" s="5" t="str">
        <f>"2020025005"</f>
        <v>2020025005</v>
      </c>
      <c r="E25" s="7">
        <v>72.599999999999994</v>
      </c>
      <c r="F25" s="8"/>
    </row>
    <row r="26" spans="1:6" ht="27.75" customHeight="1">
      <c r="A26" s="5">
        <v>25</v>
      </c>
      <c r="B26" s="5" t="s">
        <v>297</v>
      </c>
      <c r="C26" s="5" t="str">
        <f>"刘静"</f>
        <v>刘静</v>
      </c>
      <c r="D26" s="5" t="str">
        <f>"2020025025"</f>
        <v>2020025025</v>
      </c>
      <c r="E26" s="7">
        <v>72.599999999999994</v>
      </c>
      <c r="F26" s="8"/>
    </row>
    <row r="27" spans="1:6" ht="27.75" customHeight="1">
      <c r="A27" s="5">
        <v>26</v>
      </c>
      <c r="B27" s="5" t="s">
        <v>297</v>
      </c>
      <c r="C27" s="5" t="str">
        <f>"孟平平"</f>
        <v>孟平平</v>
      </c>
      <c r="D27" s="5" t="str">
        <f>"2020024828"</f>
        <v>2020024828</v>
      </c>
      <c r="E27" s="7">
        <v>72.400000000000006</v>
      </c>
      <c r="F27" s="8"/>
    </row>
    <row r="28" spans="1:6" ht="27.75" customHeight="1">
      <c r="A28" s="5">
        <v>27</v>
      </c>
      <c r="B28" s="5" t="s">
        <v>297</v>
      </c>
      <c r="C28" s="5" t="str">
        <f>"朱曼莉"</f>
        <v>朱曼莉</v>
      </c>
      <c r="D28" s="5" t="str">
        <f>"2020024907"</f>
        <v>2020024907</v>
      </c>
      <c r="E28" s="7">
        <v>72.400000000000006</v>
      </c>
      <c r="F28" s="8"/>
    </row>
    <row r="29" spans="1:6" ht="27.75" customHeight="1">
      <c r="A29" s="5">
        <v>28</v>
      </c>
      <c r="B29" s="5" t="s">
        <v>298</v>
      </c>
      <c r="C29" s="5" t="str">
        <f>"毛枭撼"</f>
        <v>毛枭撼</v>
      </c>
      <c r="D29" s="5" t="str">
        <f>"2020022826"</f>
        <v>2020022826</v>
      </c>
      <c r="E29" s="7">
        <v>64.2</v>
      </c>
      <c r="F29" s="8"/>
    </row>
    <row r="30" spans="1:6" ht="27.75" customHeight="1">
      <c r="A30" s="5">
        <v>29</v>
      </c>
      <c r="B30" s="5" t="s">
        <v>299</v>
      </c>
      <c r="C30" s="5" t="str">
        <f>"宋敏"</f>
        <v>宋敏</v>
      </c>
      <c r="D30" s="5" t="str">
        <f>"2020020226"</f>
        <v>2020020226</v>
      </c>
      <c r="E30" s="7">
        <v>89.6</v>
      </c>
      <c r="F30" s="8"/>
    </row>
    <row r="31" spans="1:6" ht="27.75" customHeight="1">
      <c r="A31" s="5">
        <v>30</v>
      </c>
      <c r="B31" s="5" t="s">
        <v>299</v>
      </c>
      <c r="C31" s="5" t="str">
        <f>"王玉婷"</f>
        <v>王玉婷</v>
      </c>
      <c r="D31" s="5" t="str">
        <f>"2020020224"</f>
        <v>2020020224</v>
      </c>
      <c r="E31" s="7">
        <v>78.599999999999994</v>
      </c>
      <c r="F31" s="8"/>
    </row>
    <row r="32" spans="1:6" ht="27.75" customHeight="1">
      <c r="A32" s="5">
        <v>31</v>
      </c>
      <c r="B32" s="5" t="s">
        <v>299</v>
      </c>
      <c r="C32" s="5" t="str">
        <f>"任小倩"</f>
        <v>任小倩</v>
      </c>
      <c r="D32" s="5" t="str">
        <f>"2020020218"</f>
        <v>2020020218</v>
      </c>
      <c r="E32" s="7">
        <v>77.2</v>
      </c>
      <c r="F32" s="8"/>
    </row>
    <row r="33" spans="1:6" ht="27.75" customHeight="1">
      <c r="A33" s="5">
        <v>32</v>
      </c>
      <c r="B33" s="5" t="s">
        <v>299</v>
      </c>
      <c r="C33" s="5" t="str">
        <f>"王迪楠"</f>
        <v>王迪楠</v>
      </c>
      <c r="D33" s="5" t="str">
        <f>"2020020212"</f>
        <v>2020020212</v>
      </c>
      <c r="E33" s="7">
        <v>75.8</v>
      </c>
      <c r="F33" s="8"/>
    </row>
    <row r="34" spans="1:6" ht="27.75" customHeight="1">
      <c r="A34" s="5">
        <v>33</v>
      </c>
      <c r="B34" s="5" t="s">
        <v>299</v>
      </c>
      <c r="C34" s="5" t="str">
        <f>"黄颖"</f>
        <v>黄颖</v>
      </c>
      <c r="D34" s="5" t="str">
        <f>"2020020223"</f>
        <v>2020020223</v>
      </c>
      <c r="E34" s="7">
        <v>75.400000000000006</v>
      </c>
      <c r="F34" s="8"/>
    </row>
    <row r="35" spans="1:6" ht="27.75" customHeight="1">
      <c r="A35" s="5">
        <v>34</v>
      </c>
      <c r="B35" s="5" t="s">
        <v>299</v>
      </c>
      <c r="C35" s="5" t="str">
        <f>"高子涵"</f>
        <v>高子涵</v>
      </c>
      <c r="D35" s="5" t="str">
        <f>"2020020222"</f>
        <v>2020020222</v>
      </c>
      <c r="E35" s="7">
        <v>70.599999999999994</v>
      </c>
      <c r="F35" s="8"/>
    </row>
    <row r="36" spans="1:6" ht="27.75" customHeight="1">
      <c r="A36" s="5">
        <v>35</v>
      </c>
      <c r="B36" s="5" t="s">
        <v>300</v>
      </c>
      <c r="C36" s="5" t="str">
        <f>"施艾每"</f>
        <v>施艾每</v>
      </c>
      <c r="D36" s="5" t="str">
        <f>"2020020325"</f>
        <v>2020020325</v>
      </c>
      <c r="E36" s="7">
        <v>74.599999999999994</v>
      </c>
      <c r="F36" s="8"/>
    </row>
    <row r="37" spans="1:6" ht="27.75" customHeight="1">
      <c r="A37" s="5">
        <v>36</v>
      </c>
      <c r="B37" s="5" t="s">
        <v>300</v>
      </c>
      <c r="C37" s="5" t="str">
        <f>"王秀冬"</f>
        <v>王秀冬</v>
      </c>
      <c r="D37" s="5" t="str">
        <f>"2020020327"</f>
        <v>2020020327</v>
      </c>
      <c r="E37" s="7">
        <v>74.599999999999994</v>
      </c>
      <c r="F37" s="8"/>
    </row>
    <row r="38" spans="1:6" ht="27.75" customHeight="1">
      <c r="A38" s="5">
        <v>37</v>
      </c>
      <c r="B38" s="5" t="s">
        <v>300</v>
      </c>
      <c r="C38" s="5" t="str">
        <f>"石薇薇"</f>
        <v>石薇薇</v>
      </c>
      <c r="D38" s="5" t="str">
        <f>"2020020318"</f>
        <v>2020020318</v>
      </c>
      <c r="E38" s="7">
        <v>70.8</v>
      </c>
      <c r="F38" s="8"/>
    </row>
    <row r="39" spans="1:6" ht="27.75" customHeight="1">
      <c r="A39" s="5">
        <v>38</v>
      </c>
      <c r="B39" s="5" t="s">
        <v>300</v>
      </c>
      <c r="C39" s="5" t="str">
        <f>"王影"</f>
        <v>王影</v>
      </c>
      <c r="D39" s="5" t="str">
        <f>"2020020314"</f>
        <v>2020020314</v>
      </c>
      <c r="E39" s="7">
        <v>64.8</v>
      </c>
      <c r="F39" s="8"/>
    </row>
    <row r="40" spans="1:6" ht="27.75" customHeight="1">
      <c r="A40" s="5">
        <v>39</v>
      </c>
      <c r="B40" s="5" t="s">
        <v>300</v>
      </c>
      <c r="C40" s="5" t="str">
        <f>"王成立"</f>
        <v>王成立</v>
      </c>
      <c r="D40" s="5" t="str">
        <f>"2020020321"</f>
        <v>2020020321</v>
      </c>
      <c r="E40" s="7">
        <v>64.8</v>
      </c>
      <c r="F40" s="8"/>
    </row>
    <row r="41" spans="1:6" ht="27.75" customHeight="1">
      <c r="A41" s="5">
        <v>40</v>
      </c>
      <c r="B41" s="5" t="s">
        <v>300</v>
      </c>
      <c r="C41" s="5" t="str">
        <f>"吴青青"</f>
        <v>吴青青</v>
      </c>
      <c r="D41" s="5" t="str">
        <f>"2020020305"</f>
        <v>2020020305</v>
      </c>
      <c r="E41" s="7">
        <v>64.599999999999994</v>
      </c>
      <c r="F41" s="8"/>
    </row>
    <row r="42" spans="1:6" ht="27.75" customHeight="1">
      <c r="A42" s="5">
        <v>41</v>
      </c>
      <c r="B42" s="5" t="s">
        <v>301</v>
      </c>
      <c r="C42" s="5" t="str">
        <f>"罗倩雯"</f>
        <v>罗倩雯</v>
      </c>
      <c r="D42" s="5" t="str">
        <f>"2020021924"</f>
        <v>2020021924</v>
      </c>
      <c r="E42" s="7">
        <v>84.5</v>
      </c>
      <c r="F42" s="8"/>
    </row>
    <row r="43" spans="1:6" ht="27.75" customHeight="1">
      <c r="A43" s="5">
        <v>42</v>
      </c>
      <c r="B43" s="5" t="s">
        <v>301</v>
      </c>
      <c r="C43" s="5" t="str">
        <f>"丁伟伟"</f>
        <v>丁伟伟</v>
      </c>
      <c r="D43" s="5" t="str">
        <f>"2020021016"</f>
        <v>2020021016</v>
      </c>
      <c r="E43" s="7">
        <v>82.7</v>
      </c>
      <c r="F43" s="8"/>
    </row>
    <row r="44" spans="1:6" ht="27.75" customHeight="1">
      <c r="A44" s="5">
        <v>43</v>
      </c>
      <c r="B44" s="5" t="s">
        <v>302</v>
      </c>
      <c r="C44" s="5" t="str">
        <f>"葛小丛"</f>
        <v>葛小丛</v>
      </c>
      <c r="D44" s="5" t="str">
        <f>"2020021919"</f>
        <v>2020021919</v>
      </c>
      <c r="E44" s="7">
        <v>70.599999999999994</v>
      </c>
      <c r="F44" s="8"/>
    </row>
    <row r="45" spans="1:6" ht="27.75" customHeight="1">
      <c r="A45" s="5">
        <v>44</v>
      </c>
      <c r="B45" s="5" t="s">
        <v>302</v>
      </c>
      <c r="C45" s="5" t="str">
        <f>"徐顼"</f>
        <v>徐顼</v>
      </c>
      <c r="D45" s="5" t="str">
        <f>"2020021909"</f>
        <v>2020021909</v>
      </c>
      <c r="E45" s="7">
        <v>58.6</v>
      </c>
      <c r="F45" s="8"/>
    </row>
    <row r="46" spans="1:6" ht="27.75" customHeight="1">
      <c r="A46" s="5">
        <v>45</v>
      </c>
      <c r="B46" s="5" t="s">
        <v>303</v>
      </c>
      <c r="C46" s="5" t="str">
        <f>"赵致缘"</f>
        <v>赵致缘</v>
      </c>
      <c r="D46" s="9"/>
      <c r="E46" s="9"/>
      <c r="F46" s="6" t="s">
        <v>280</v>
      </c>
    </row>
    <row r="47" spans="1:6" ht="27.75" customHeight="1">
      <c r="A47" s="5">
        <v>46</v>
      </c>
      <c r="B47" s="5" t="s">
        <v>303</v>
      </c>
      <c r="C47" s="5" t="str">
        <f>"程星"</f>
        <v>程星</v>
      </c>
      <c r="D47" s="9"/>
      <c r="E47" s="9"/>
      <c r="F47" s="6" t="s">
        <v>280</v>
      </c>
    </row>
    <row r="48" spans="1:6" ht="27.75" customHeight="1">
      <c r="A48" s="5">
        <v>47</v>
      </c>
      <c r="B48" s="5" t="s">
        <v>304</v>
      </c>
      <c r="C48" s="5" t="str">
        <f>"徐绍侠"</f>
        <v>徐绍侠</v>
      </c>
      <c r="D48" s="9"/>
      <c r="E48" s="9"/>
      <c r="F48" s="6" t="s">
        <v>280</v>
      </c>
    </row>
    <row r="49" spans="1:6" ht="27.75" customHeight="1">
      <c r="A49" s="5">
        <v>48</v>
      </c>
      <c r="B49" s="5" t="s">
        <v>305</v>
      </c>
      <c r="C49" s="5" t="str">
        <f>"李倩"</f>
        <v>李倩</v>
      </c>
      <c r="D49" s="9"/>
      <c r="E49" s="9"/>
      <c r="F49" s="6" t="s">
        <v>280</v>
      </c>
    </row>
    <row r="50" spans="1:6" ht="27.75" customHeight="1">
      <c r="A50" s="5">
        <v>49</v>
      </c>
      <c r="B50" s="5" t="s">
        <v>306</v>
      </c>
      <c r="C50" s="5" t="str">
        <f>"李淑敏"</f>
        <v>李淑敏</v>
      </c>
      <c r="D50" s="9"/>
      <c r="E50" s="9"/>
      <c r="F50" s="6" t="s">
        <v>288</v>
      </c>
    </row>
    <row r="51" spans="1:6" ht="27.75" customHeight="1">
      <c r="A51" s="5">
        <v>50</v>
      </c>
      <c r="B51" s="5" t="s">
        <v>306</v>
      </c>
      <c r="C51" s="5" t="str">
        <f>"杜静"</f>
        <v>杜静</v>
      </c>
      <c r="D51" s="9"/>
      <c r="E51" s="9"/>
      <c r="F51" s="6" t="s">
        <v>288</v>
      </c>
    </row>
    <row r="52" spans="1:6" ht="27.75" customHeight="1">
      <c r="A52" s="5">
        <v>51</v>
      </c>
      <c r="B52" s="5" t="s">
        <v>306</v>
      </c>
      <c r="C52" s="5" t="str">
        <f>"雷侠"</f>
        <v>雷侠</v>
      </c>
      <c r="D52" s="9"/>
      <c r="E52" s="9"/>
      <c r="F52" s="6" t="s">
        <v>288</v>
      </c>
    </row>
    <row r="53" spans="1:6" ht="27.75" customHeight="1">
      <c r="A53" s="5">
        <v>52</v>
      </c>
      <c r="B53" s="5" t="s">
        <v>306</v>
      </c>
      <c r="C53" s="5" t="str">
        <f>"秦利"</f>
        <v>秦利</v>
      </c>
      <c r="D53" s="9"/>
      <c r="E53" s="9"/>
      <c r="F53" s="6" t="s">
        <v>288</v>
      </c>
    </row>
    <row r="54" spans="1:6" ht="27.75" customHeight="1">
      <c r="A54" s="5">
        <v>53</v>
      </c>
      <c r="B54" s="5" t="s">
        <v>306</v>
      </c>
      <c r="C54" s="5" t="str">
        <f>"李晓军"</f>
        <v>李晓军</v>
      </c>
      <c r="D54" s="9"/>
      <c r="E54" s="9"/>
      <c r="F54" s="6" t="s">
        <v>288</v>
      </c>
    </row>
    <row r="55" spans="1:6" ht="27.75" customHeight="1">
      <c r="A55" s="5">
        <v>54</v>
      </c>
      <c r="B55" s="5" t="s">
        <v>306</v>
      </c>
      <c r="C55" s="5" t="str">
        <f>"邵毛言"</f>
        <v>邵毛言</v>
      </c>
      <c r="D55" s="9"/>
      <c r="E55" s="9"/>
      <c r="F55" s="6" t="s">
        <v>288</v>
      </c>
    </row>
  </sheetData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tabSelected="1" workbookViewId="0">
      <selection activeCell="K6" sqref="K6"/>
    </sheetView>
  </sheetViews>
  <sheetFormatPr defaultRowHeight="13.5"/>
  <cols>
    <col min="1" max="1" width="6.75" customWidth="1"/>
    <col min="2" max="2" width="30.375" customWidth="1"/>
    <col min="3" max="3" width="10" customWidth="1"/>
    <col min="4" max="4" width="14.25" customWidth="1"/>
    <col min="5" max="5" width="9.875" customWidth="1"/>
    <col min="6" max="6" width="31.625" customWidth="1"/>
  </cols>
  <sheetData>
    <row r="1" spans="1:6" ht="24" customHeight="1">
      <c r="A1" s="5" t="s">
        <v>307</v>
      </c>
      <c r="B1" s="10" t="s">
        <v>1</v>
      </c>
      <c r="C1" s="10" t="s">
        <v>2</v>
      </c>
      <c r="D1" s="10" t="s">
        <v>3</v>
      </c>
      <c r="E1" s="11" t="s">
        <v>330</v>
      </c>
      <c r="F1" s="11" t="s">
        <v>308</v>
      </c>
    </row>
    <row r="2" spans="1:6" s="14" customFormat="1" ht="24" customHeight="1">
      <c r="A2" s="8">
        <v>1</v>
      </c>
      <c r="B2" s="12" t="s">
        <v>309</v>
      </c>
      <c r="C2" s="12" t="str">
        <f>"韩高群"</f>
        <v>韩高群</v>
      </c>
      <c r="D2" s="12" t="str">
        <f>"2020023212"</f>
        <v>2020023212</v>
      </c>
      <c r="E2" s="13">
        <v>66.400000000000006</v>
      </c>
      <c r="F2" s="12"/>
    </row>
    <row r="3" spans="1:6" s="14" customFormat="1" ht="24" customHeight="1">
      <c r="A3" s="8">
        <v>2</v>
      </c>
      <c r="B3" s="12" t="s">
        <v>309</v>
      </c>
      <c r="C3" s="12" t="str">
        <f>"侯睿"</f>
        <v>侯睿</v>
      </c>
      <c r="D3" s="12" t="str">
        <f>"2020023210"</f>
        <v>2020023210</v>
      </c>
      <c r="E3" s="13">
        <v>59.4</v>
      </c>
      <c r="F3" s="12"/>
    </row>
    <row r="4" spans="1:6" s="14" customFormat="1" ht="24" customHeight="1">
      <c r="A4" s="8">
        <v>3</v>
      </c>
      <c r="B4" s="12" t="s">
        <v>310</v>
      </c>
      <c r="C4" s="12" t="str">
        <f>"舒姗"</f>
        <v>舒姗</v>
      </c>
      <c r="D4" s="12" t="str">
        <f>"2020020422"</f>
        <v>2020020422</v>
      </c>
      <c r="E4" s="13">
        <v>85.8</v>
      </c>
      <c r="F4" s="12"/>
    </row>
    <row r="5" spans="1:6" s="14" customFormat="1" ht="24" customHeight="1">
      <c r="A5" s="8">
        <v>4</v>
      </c>
      <c r="B5" s="12" t="s">
        <v>311</v>
      </c>
      <c r="C5" s="8" t="s">
        <v>324</v>
      </c>
      <c r="D5" s="8">
        <v>2020020424</v>
      </c>
      <c r="E5" s="8">
        <v>72.8</v>
      </c>
      <c r="F5" s="12"/>
    </row>
    <row r="6" spans="1:6" s="14" customFormat="1" ht="24" customHeight="1">
      <c r="A6" s="8">
        <v>5</v>
      </c>
      <c r="B6" s="12" t="s">
        <v>312</v>
      </c>
      <c r="C6" s="12" t="str">
        <f>"阮圣玉"</f>
        <v>阮圣玉</v>
      </c>
      <c r="D6" s="12" t="str">
        <f>"2020023128"</f>
        <v>2020023128</v>
      </c>
      <c r="E6" s="13">
        <v>75.099999999999994</v>
      </c>
      <c r="F6" s="12"/>
    </row>
    <row r="7" spans="1:6" s="14" customFormat="1" ht="24" customHeight="1">
      <c r="A7" s="8">
        <v>6</v>
      </c>
      <c r="B7" s="12" t="s">
        <v>312</v>
      </c>
      <c r="C7" s="12" t="str">
        <f>"刘朔龙"</f>
        <v>刘朔龙</v>
      </c>
      <c r="D7" s="12" t="str">
        <f>"2020023124"</f>
        <v>2020023124</v>
      </c>
      <c r="E7" s="13">
        <v>69.7</v>
      </c>
      <c r="F7" s="12"/>
    </row>
    <row r="8" spans="1:6" s="14" customFormat="1" ht="24" customHeight="1">
      <c r="A8" s="8">
        <v>7</v>
      </c>
      <c r="B8" s="15" t="s">
        <v>313</v>
      </c>
      <c r="C8" s="12" t="str">
        <f>"杨晶"</f>
        <v>杨晶</v>
      </c>
      <c r="D8" s="12" t="str">
        <f>"2020021413"</f>
        <v>2020021413</v>
      </c>
      <c r="E8" s="13">
        <v>59</v>
      </c>
      <c r="F8" s="12"/>
    </row>
    <row r="9" spans="1:6" s="14" customFormat="1" ht="24" customHeight="1">
      <c r="A9" s="8">
        <v>8</v>
      </c>
      <c r="B9" s="12" t="s">
        <v>314</v>
      </c>
      <c r="C9" s="12" t="str">
        <f>"闫欢欢"</f>
        <v>闫欢欢</v>
      </c>
      <c r="D9" s="12" t="str">
        <f>"2020021421"</f>
        <v>2020021421</v>
      </c>
      <c r="E9" s="13">
        <v>55.2</v>
      </c>
      <c r="F9" s="12"/>
    </row>
    <row r="10" spans="1:6" s="14" customFormat="1" ht="24" customHeight="1">
      <c r="A10" s="8">
        <v>9</v>
      </c>
      <c r="B10" s="12" t="s">
        <v>315</v>
      </c>
      <c r="C10" s="12" t="str">
        <f>"赵永瑞"</f>
        <v>赵永瑞</v>
      </c>
      <c r="D10" s="12" t="str">
        <f>"2020020113"</f>
        <v>2020020113</v>
      </c>
      <c r="E10" s="13">
        <v>65.400000000000006</v>
      </c>
      <c r="F10" s="12"/>
    </row>
    <row r="11" spans="1:6" s="14" customFormat="1" ht="24" customHeight="1">
      <c r="A11" s="8">
        <v>10</v>
      </c>
      <c r="B11" s="12" t="s">
        <v>316</v>
      </c>
      <c r="C11" s="12" t="str">
        <f>"田莉莉"</f>
        <v>田莉莉</v>
      </c>
      <c r="D11" s="12" t="str">
        <f>"2020022015"</f>
        <v>2020022015</v>
      </c>
      <c r="E11" s="13">
        <v>73.8</v>
      </c>
      <c r="F11" s="12"/>
    </row>
    <row r="12" spans="1:6" s="14" customFormat="1" ht="24" customHeight="1">
      <c r="A12" s="8">
        <v>11</v>
      </c>
      <c r="B12" s="12" t="s">
        <v>316</v>
      </c>
      <c r="C12" s="12" t="str">
        <f>"董淑文"</f>
        <v>董淑文</v>
      </c>
      <c r="D12" s="12" t="str">
        <f>"2020022006"</f>
        <v>2020022006</v>
      </c>
      <c r="E12" s="13">
        <v>64.599999999999994</v>
      </c>
      <c r="F12" s="12"/>
    </row>
    <row r="13" spans="1:6" s="14" customFormat="1" ht="24" customHeight="1">
      <c r="A13" s="8">
        <v>12</v>
      </c>
      <c r="B13" s="12" t="s">
        <v>317</v>
      </c>
      <c r="C13" s="12" t="str">
        <f>"吴晓静"</f>
        <v>吴晓静</v>
      </c>
      <c r="D13" s="12" t="str">
        <f>"2020021427"</f>
        <v>2020021427</v>
      </c>
      <c r="E13" s="13">
        <v>71.599999999999994</v>
      </c>
      <c r="F13" s="12"/>
    </row>
    <row r="14" spans="1:6" s="14" customFormat="1" ht="24" customHeight="1">
      <c r="A14" s="8">
        <v>13</v>
      </c>
      <c r="B14" s="12" t="s">
        <v>317</v>
      </c>
      <c r="C14" s="12" t="str">
        <f>"李文俊"</f>
        <v>李文俊</v>
      </c>
      <c r="D14" s="12" t="str">
        <f>"2020021424"</f>
        <v>2020021424</v>
      </c>
      <c r="E14" s="13">
        <v>64</v>
      </c>
      <c r="F14" s="12"/>
    </row>
    <row r="15" spans="1:6" s="14" customFormat="1" ht="24" customHeight="1">
      <c r="A15" s="8">
        <v>14</v>
      </c>
      <c r="B15" s="12" t="s">
        <v>318</v>
      </c>
      <c r="C15" s="12" t="str">
        <f>"尹天娇"</f>
        <v>尹天娇</v>
      </c>
      <c r="D15" s="12" t="str">
        <f>"2020022810"</f>
        <v>2020022810</v>
      </c>
      <c r="E15" s="13">
        <v>55.2</v>
      </c>
      <c r="F15" s="12"/>
    </row>
    <row r="16" spans="1:6" s="14" customFormat="1" ht="24" customHeight="1">
      <c r="A16" s="8">
        <v>15</v>
      </c>
      <c r="B16" s="12" t="s">
        <v>319</v>
      </c>
      <c r="C16" s="12" t="str">
        <f>"陈倩倩"</f>
        <v>陈倩倩</v>
      </c>
      <c r="D16" s="12" t="str">
        <f>"2020021906"</f>
        <v>2020021906</v>
      </c>
      <c r="E16" s="13">
        <v>66.599999999999994</v>
      </c>
      <c r="F16" s="12"/>
    </row>
    <row r="17" spans="1:6" s="14" customFormat="1" ht="24" customHeight="1">
      <c r="A17" s="8">
        <v>16</v>
      </c>
      <c r="B17" s="12" t="s">
        <v>319</v>
      </c>
      <c r="C17" s="12" t="str">
        <f>"周攀峰"</f>
        <v>周攀峰</v>
      </c>
      <c r="D17" s="12" t="str">
        <f>"2020021903"</f>
        <v>2020021903</v>
      </c>
      <c r="E17" s="13">
        <v>60.4</v>
      </c>
      <c r="F17" s="12"/>
    </row>
    <row r="18" spans="1:6" s="14" customFormat="1" ht="24" customHeight="1">
      <c r="A18" s="8">
        <v>17</v>
      </c>
      <c r="B18" s="12" t="s">
        <v>320</v>
      </c>
      <c r="C18" s="12" t="str">
        <f>"闫宇晴"</f>
        <v>闫宇晴</v>
      </c>
      <c r="D18" s="12" t="str">
        <f>"2020022825"</f>
        <v>2020022825</v>
      </c>
      <c r="E18" s="13">
        <v>65.2</v>
      </c>
      <c r="F18" s="12"/>
    </row>
    <row r="19" spans="1:6" s="14" customFormat="1" ht="24" customHeight="1">
      <c r="A19" s="8">
        <v>18</v>
      </c>
      <c r="B19" s="12" t="s">
        <v>320</v>
      </c>
      <c r="C19" s="12" t="str">
        <f>"周兰兰"</f>
        <v>周兰兰</v>
      </c>
      <c r="D19" s="12" t="str">
        <f>"2020022821"</f>
        <v>2020022821</v>
      </c>
      <c r="E19" s="13">
        <v>56.2</v>
      </c>
      <c r="F19" s="12"/>
    </row>
    <row r="20" spans="1:6" s="19" customFormat="1" ht="24" customHeight="1">
      <c r="A20" s="8">
        <v>19</v>
      </c>
      <c r="B20" s="16" t="s">
        <v>321</v>
      </c>
      <c r="C20" s="16" t="s">
        <v>322</v>
      </c>
      <c r="D20" s="17"/>
      <c r="E20" s="18"/>
      <c r="F20" s="10" t="s">
        <v>325</v>
      </c>
    </row>
    <row r="21" spans="1:6" s="19" customFormat="1" ht="24" customHeight="1">
      <c r="A21" s="8">
        <v>20</v>
      </c>
      <c r="B21" s="16" t="s">
        <v>323</v>
      </c>
      <c r="C21" s="16" t="str">
        <f>"陈侠"</f>
        <v>陈侠</v>
      </c>
      <c r="D21" s="17"/>
      <c r="E21" s="18"/>
      <c r="F21" s="12" t="s">
        <v>326</v>
      </c>
    </row>
    <row r="22" spans="1:6" s="20" customFormat="1" ht="14.25"/>
  </sheetData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淮北市人民医院</vt:lpstr>
      <vt:lpstr>淮北市中医医院</vt:lpstr>
      <vt:lpstr>淮北市妇幼保健院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王雅琳</cp:lastModifiedBy>
  <dcterms:created xsi:type="dcterms:W3CDTF">2006-09-13T11:21:51Z</dcterms:created>
  <dcterms:modified xsi:type="dcterms:W3CDTF">2020-08-10T08:31:39Z</dcterms:modified>
</cp:coreProperties>
</file>